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65" activeTab="3"/>
  </bookViews>
  <sheets>
    <sheet name="总表" sheetId="1" r:id="rId1"/>
    <sheet name="化石燃料燃烧排放" sheetId="2" r:id="rId2"/>
    <sheet name="间接排放" sheetId="3" r:id="rId3"/>
    <sheet name="附录-指南缺省值" sheetId="4" r:id="rId4"/>
  </sheets>
  <definedNames>
    <definedName name="_xlnm.Print_Area" localSheetId="0">总表!$A$1:$D$28</definedName>
    <definedName name="_xlnm.Print_Area" localSheetId="3">'附录-指南缺省值'!$A$1:$I$34</definedName>
  </definedNames>
  <calcPr calcId="144525"/>
</workbook>
</file>

<file path=xl/sharedStrings.xml><?xml version="1.0" encoding="utf-8"?>
<sst xmlns="http://schemas.openxmlformats.org/spreadsheetml/2006/main" count="145">
  <si>
    <r>
      <rPr>
        <sz val="20"/>
        <rFont val="方正小标宋简体"/>
        <charset val="134"/>
      </rPr>
      <t xml:space="preserve">造纸和纸制品生产企业 
</t>
    </r>
    <r>
      <rPr>
        <u/>
        <sz val="20"/>
        <rFont val="方正小标宋简体"/>
        <charset val="134"/>
      </rPr>
      <t xml:space="preserve"> 2019 </t>
    </r>
    <r>
      <rPr>
        <sz val="20"/>
        <rFont val="方正小标宋简体"/>
        <charset val="134"/>
      </rPr>
      <t>年温室气体排放报告补充数据表</t>
    </r>
  </si>
  <si>
    <t>企业名称</t>
  </si>
  <si>
    <t>组织机构代码</t>
  </si>
  <si>
    <t>行业代码</t>
  </si>
  <si>
    <t>数据汇总企业经办人</t>
  </si>
  <si>
    <t>姓名</t>
  </si>
  <si>
    <t>职务</t>
  </si>
  <si>
    <t>联系电话</t>
  </si>
  <si>
    <t>联系人</t>
  </si>
  <si>
    <t>负责人</t>
  </si>
  <si>
    <t>补充数据</t>
  </si>
  <si>
    <t>数值</t>
  </si>
  <si>
    <r>
      <rPr>
        <b/>
        <sz val="12"/>
        <rFont val="宋体"/>
        <charset val="134"/>
      </rPr>
      <t>计算方法或填写要求</t>
    </r>
    <r>
      <rPr>
        <b/>
        <vertAlign val="superscript"/>
        <sz val="12"/>
        <rFont val="Times New Roman"/>
        <charset val="134"/>
      </rPr>
      <t>*1</t>
    </r>
  </si>
  <si>
    <r>
      <rPr>
        <b/>
        <sz val="12"/>
        <rFont val="Times New Roman"/>
        <charset val="134"/>
      </rPr>
      <t>1</t>
    </r>
    <r>
      <rPr>
        <b/>
        <sz val="12"/>
        <rFont val="宋体"/>
        <charset val="134"/>
      </rPr>
      <t>二氧化碳排放总量（</t>
    </r>
    <r>
      <rPr>
        <b/>
        <sz val="12"/>
        <rFont val="Times New Roman"/>
        <charset val="134"/>
      </rPr>
      <t>tCO</t>
    </r>
    <r>
      <rPr>
        <b/>
        <vertAlign val="subscript"/>
        <sz val="12"/>
        <rFont val="Times New Roman"/>
        <charset val="134"/>
      </rPr>
      <t>2</t>
    </r>
    <r>
      <rPr>
        <b/>
        <sz val="12"/>
        <rFont val="宋体"/>
        <charset val="134"/>
      </rPr>
      <t>）</t>
    </r>
    <r>
      <rPr>
        <b/>
        <vertAlign val="superscript"/>
        <sz val="12"/>
        <rFont val="Times New Roman"/>
        <charset val="134"/>
      </rPr>
      <t>*2</t>
    </r>
  </si>
  <si>
    <r>
      <rPr>
        <sz val="12"/>
        <rFont val="Times New Roman"/>
        <charset val="134"/>
      </rPr>
      <t>1.1</t>
    </r>
    <r>
      <rPr>
        <sz val="12"/>
        <rFont val="宋体"/>
        <charset val="134"/>
      </rPr>
      <t>，</t>
    </r>
    <r>
      <rPr>
        <sz val="12"/>
        <rFont val="Times New Roman"/>
        <charset val="134"/>
      </rPr>
      <t>1.2</t>
    </r>
    <r>
      <rPr>
        <sz val="12"/>
        <rFont val="宋体"/>
        <charset val="134"/>
      </rPr>
      <t>和</t>
    </r>
    <r>
      <rPr>
        <sz val="12"/>
        <rFont val="Times New Roman"/>
        <charset val="134"/>
      </rPr>
      <t>1.3</t>
    </r>
    <r>
      <rPr>
        <sz val="12"/>
        <rFont val="宋体"/>
        <charset val="134"/>
      </rPr>
      <t>之和</t>
    </r>
  </si>
  <si>
    <r>
      <rPr>
        <sz val="12"/>
        <rFont val="Times New Roman"/>
        <charset val="134"/>
      </rPr>
      <t>1.1</t>
    </r>
    <r>
      <rPr>
        <sz val="12"/>
        <rFont val="宋体"/>
        <charset val="134"/>
      </rPr>
      <t>化石燃料燃烧排放量（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宋体"/>
        <charset val="134"/>
      </rPr>
      <t>）</t>
    </r>
  </si>
  <si>
    <t>数据来自经核查的企业排放报告</t>
  </si>
  <si>
    <r>
      <rPr>
        <sz val="12"/>
        <rFont val="Times New Roman"/>
        <charset val="134"/>
      </rPr>
      <t>1.2</t>
    </r>
    <r>
      <rPr>
        <sz val="12"/>
        <rFont val="宋体"/>
        <charset val="134"/>
      </rPr>
      <t>净购入使用电力对应的排放量（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宋体"/>
        <charset val="134"/>
      </rPr>
      <t>）</t>
    </r>
    <r>
      <rPr>
        <vertAlign val="superscript"/>
        <sz val="12"/>
        <rFont val="Times New Roman"/>
        <charset val="134"/>
      </rPr>
      <t>*3</t>
    </r>
  </si>
  <si>
    <r>
      <rPr>
        <sz val="12"/>
        <rFont val="宋体"/>
        <charset val="134"/>
      </rPr>
      <t>按核算与报告指南公式（</t>
    </r>
    <r>
      <rPr>
        <sz val="12"/>
        <rFont val="Times New Roman"/>
        <charset val="134"/>
      </rPr>
      <t>6</t>
    </r>
    <r>
      <rPr>
        <sz val="12"/>
        <rFont val="宋体"/>
        <charset val="134"/>
      </rPr>
      <t>）计算</t>
    </r>
  </si>
  <si>
    <r>
      <rPr>
        <sz val="12"/>
        <rFont val="Times New Roman"/>
        <charset val="134"/>
      </rPr>
      <t>1.3</t>
    </r>
    <r>
      <rPr>
        <sz val="12"/>
        <rFont val="宋体"/>
        <charset val="134"/>
      </rPr>
      <t>净购入使用热力对应的排放量（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宋体"/>
        <charset val="134"/>
      </rPr>
      <t>）</t>
    </r>
  </si>
  <si>
    <r>
      <rPr>
        <b/>
        <sz val="12"/>
        <rFont val="Times New Roman"/>
        <charset val="134"/>
      </rPr>
      <t>2</t>
    </r>
    <r>
      <rPr>
        <b/>
        <sz val="12"/>
        <rFont val="宋体"/>
        <charset val="134"/>
      </rPr>
      <t>主营产品产量（单位：</t>
    </r>
    <r>
      <rPr>
        <b/>
        <sz val="12"/>
        <rFont val="Times New Roman"/>
        <charset val="134"/>
      </rPr>
      <t>t</t>
    </r>
    <r>
      <rPr>
        <b/>
        <sz val="12"/>
        <rFont val="宋体"/>
        <charset val="134"/>
      </rPr>
      <t>）</t>
    </r>
  </si>
  <si>
    <r>
      <rPr>
        <sz val="12"/>
        <rFont val="Times New Roman"/>
        <charset val="134"/>
      </rPr>
      <t xml:space="preserve">— </t>
    </r>
    <r>
      <rPr>
        <sz val="12"/>
        <rFont val="宋体"/>
        <charset val="134"/>
      </rPr>
      <t>请选择</t>
    </r>
    <r>
      <rPr>
        <sz val="12"/>
        <rFont val="Times New Roman"/>
        <charset val="134"/>
      </rPr>
      <t>—</t>
    </r>
  </si>
  <si>
    <r>
      <rPr>
        <sz val="12"/>
        <rFont val="宋体"/>
        <charset val="134"/>
      </rPr>
      <t>企业只能选择以下产品中的一种作为主营产品：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（</t>
    </r>
    <r>
      <rPr>
        <sz val="12"/>
        <rFont val="Times New Roman"/>
        <charset val="134"/>
      </rPr>
      <t>1</t>
    </r>
    <r>
      <rPr>
        <sz val="12"/>
        <rFont val="宋体"/>
        <charset val="134"/>
      </rPr>
      <t>）纸浆；（</t>
    </r>
    <r>
      <rPr>
        <sz val="12"/>
        <rFont val="Times New Roman"/>
        <charset val="134"/>
      </rPr>
      <t>2</t>
    </r>
    <r>
      <rPr>
        <sz val="12"/>
        <rFont val="宋体"/>
        <charset val="134"/>
      </rPr>
      <t>）纸和纸板。</t>
    </r>
    <r>
      <rPr>
        <sz val="12"/>
        <rFont val="Times New Roman"/>
        <charset val="134"/>
      </rPr>
      <t xml:space="preserve">
− </t>
    </r>
    <r>
      <rPr>
        <sz val="12"/>
        <rFont val="宋体"/>
        <charset val="134"/>
      </rPr>
      <t>优先选用企业计量数据，如生产日志或月度、年度统计报表；</t>
    </r>
    <r>
      <rPr>
        <sz val="12"/>
        <rFont val="Times New Roman"/>
        <charset val="134"/>
      </rPr>
      <t xml:space="preserve">
− </t>
    </r>
    <r>
      <rPr>
        <sz val="12"/>
        <rFont val="宋体"/>
        <charset val="134"/>
      </rPr>
      <t>其次选用报送统计局数据</t>
    </r>
  </si>
  <si>
    <r>
      <rPr>
        <sz val="12"/>
        <rFont val="Times New Roman"/>
        <charset val="134"/>
      </rPr>
      <t xml:space="preserve">    2.1</t>
    </r>
    <r>
      <rPr>
        <sz val="12"/>
        <rFont val="宋体"/>
        <charset val="134"/>
      </rPr>
      <t>纸浆（</t>
    </r>
    <r>
      <rPr>
        <sz val="12"/>
        <rFont val="Times New Roman"/>
        <charset val="134"/>
      </rPr>
      <t>t</t>
    </r>
    <r>
      <rPr>
        <sz val="12"/>
        <rFont val="宋体"/>
        <charset val="134"/>
      </rPr>
      <t>）</t>
    </r>
  </si>
  <si>
    <r>
      <rPr>
        <sz val="12"/>
        <rFont val="Times New Roman"/>
        <charset val="134"/>
      </rPr>
      <t xml:space="preserve">    </t>
    </r>
    <r>
      <rPr>
        <sz val="12"/>
        <rFont val="宋体"/>
        <charset val="134"/>
      </rPr>
      <t>纸浆类别</t>
    </r>
  </si>
  <si>
    <r>
      <rPr>
        <sz val="12"/>
        <rFont val="宋体"/>
        <charset val="134"/>
      </rPr>
      <t>请按</t>
    </r>
    <r>
      <rPr>
        <sz val="12"/>
        <rFont val="Times New Roman"/>
        <charset val="134"/>
      </rPr>
      <t>2.1.1</t>
    </r>
    <r>
      <rPr>
        <sz val="12"/>
        <rFont val="宋体"/>
        <charset val="134"/>
      </rPr>
      <t>及</t>
    </r>
    <r>
      <rPr>
        <sz val="12"/>
        <rFont val="Times New Roman"/>
        <charset val="134"/>
      </rPr>
      <t>2.1.2</t>
    </r>
    <r>
      <rPr>
        <sz val="12"/>
        <rFont val="宋体"/>
        <charset val="134"/>
      </rPr>
      <t>中详细类别填写</t>
    </r>
  </si>
  <si>
    <r>
      <rPr>
        <sz val="12"/>
        <rFont val="Times New Roman"/>
        <charset val="134"/>
      </rPr>
      <t xml:space="preserve">          2.1.1 </t>
    </r>
    <r>
      <rPr>
        <sz val="12"/>
        <rFont val="宋体"/>
        <charset val="134"/>
      </rPr>
      <t>漂白化学木浆（商品浆）、未漂白化学木浆（商品浆）、漂白化学非木浆（自用浆）、化学机械及机械浆（自用浆）（单位：</t>
    </r>
    <r>
      <rPr>
        <sz val="12"/>
        <rFont val="Times New Roman"/>
        <charset val="134"/>
      </rPr>
      <t>t</t>
    </r>
    <r>
      <rPr>
        <sz val="12"/>
        <rFont val="宋体"/>
        <charset val="134"/>
      </rPr>
      <t>）</t>
    </r>
  </si>
  <si>
    <r>
      <rPr>
        <sz val="12"/>
        <rFont val="Times New Roman"/>
        <charset val="134"/>
      </rPr>
      <t xml:space="preserve">          2.1.2</t>
    </r>
    <r>
      <rPr>
        <sz val="12"/>
        <rFont val="宋体"/>
        <charset val="134"/>
      </rPr>
      <t>其他纸浆（单位：</t>
    </r>
    <r>
      <rPr>
        <sz val="12"/>
        <rFont val="Times New Roman"/>
        <charset val="134"/>
      </rPr>
      <t>t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</si>
  <si>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指除</t>
    </r>
    <r>
      <rPr>
        <sz val="12"/>
        <rFont val="Times New Roman"/>
        <charset val="134"/>
      </rPr>
      <t>2.1.1</t>
    </r>
    <r>
      <rPr>
        <sz val="12"/>
        <rFont val="宋体"/>
        <charset val="134"/>
      </rPr>
      <t>外的纸浆，如漂白化学木浆（自用浆）、未漂白化学木浆（自用浆）、漂白化学非木浆（商品浆）、化学机械及机械浆（商品浆）、其他纸浆</t>
    </r>
  </si>
  <si>
    <r>
      <rPr>
        <sz val="12"/>
        <rFont val="Times New Roman"/>
        <charset val="134"/>
      </rPr>
      <t xml:space="preserve">    2.2</t>
    </r>
    <r>
      <rPr>
        <sz val="12"/>
        <rFont val="宋体"/>
        <charset val="134"/>
      </rPr>
      <t>纸和纸板（</t>
    </r>
    <r>
      <rPr>
        <sz val="12"/>
        <rFont val="Times New Roman"/>
        <charset val="134"/>
      </rPr>
      <t>t</t>
    </r>
    <r>
      <rPr>
        <sz val="12"/>
        <rFont val="宋体"/>
        <charset val="134"/>
      </rPr>
      <t>）</t>
    </r>
  </si>
  <si>
    <r>
      <rPr>
        <sz val="12"/>
        <rFont val="Times New Roman"/>
        <charset val="134"/>
      </rPr>
      <t xml:space="preserve">   </t>
    </r>
    <r>
      <rPr>
        <sz val="12"/>
        <rFont val="宋体"/>
        <charset val="134"/>
      </rPr>
      <t>纸和纸板类别</t>
    </r>
  </si>
  <si>
    <r>
      <rPr>
        <sz val="12"/>
        <rFont val="Times New Roman"/>
        <charset val="134"/>
      </rPr>
      <t xml:space="preserve">          2.2.1 </t>
    </r>
    <r>
      <rPr>
        <sz val="12"/>
        <rFont val="宋体"/>
        <charset val="134"/>
      </rPr>
      <t>非涂布印刷书写纸、涂布印刷纸、生活用纸、包装用纸（单位：</t>
    </r>
    <r>
      <rPr>
        <sz val="12"/>
        <rFont val="Times New Roman"/>
        <charset val="134"/>
      </rPr>
      <t>t</t>
    </r>
    <r>
      <rPr>
        <sz val="12"/>
        <rFont val="宋体"/>
        <charset val="134"/>
      </rPr>
      <t>）</t>
    </r>
  </si>
  <si>
    <r>
      <rPr>
        <sz val="12"/>
        <rFont val="Times New Roman"/>
        <charset val="134"/>
      </rPr>
      <t xml:space="preserve">         2.2.2 </t>
    </r>
    <r>
      <rPr>
        <sz val="12"/>
        <rFont val="宋体"/>
        <charset val="134"/>
      </rPr>
      <t>其他纸和纸板（单位：</t>
    </r>
    <r>
      <rPr>
        <sz val="12"/>
        <rFont val="Times New Roman"/>
        <charset val="134"/>
      </rPr>
      <t>t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</si>
  <si>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指除</t>
    </r>
    <r>
      <rPr>
        <sz val="12"/>
        <rFont val="Times New Roman"/>
        <charset val="134"/>
      </rPr>
      <t>2.2.1</t>
    </r>
    <r>
      <rPr>
        <sz val="12"/>
        <rFont val="宋体"/>
        <charset val="134"/>
      </rPr>
      <t>外的机制纸和纸板，如感应纸及纸板、纤维类过滤纸及纸板或其他机制纸和纸板</t>
    </r>
  </si>
  <si>
    <t>说明：</t>
  </si>
  <si>
    <r>
      <rPr>
        <sz val="11"/>
        <rFont val="Times New Roman"/>
        <charset val="134"/>
      </rPr>
      <t>*1</t>
    </r>
    <r>
      <rPr>
        <sz val="11"/>
        <rFont val="方正仿宋_GBK"/>
        <charset val="134"/>
      </rPr>
      <t>填写时可删除此列所述的计算方法或填写要求。可在此列各行填写说明左列数值含义的具体内容。</t>
    </r>
  </si>
  <si>
    <r>
      <rPr>
        <sz val="11"/>
        <rFont val="Times New Roman"/>
        <charset val="134"/>
      </rPr>
      <t>*2</t>
    </r>
    <r>
      <rPr>
        <sz val="11"/>
        <rFont val="方正仿宋_GBK"/>
        <charset val="134"/>
      </rPr>
      <t>不含自备电厂对应的排放，如有自备电厂同时填报自备电厂补充数据表。</t>
    </r>
  </si>
  <si>
    <r>
      <rPr>
        <sz val="11"/>
        <rFont val="Times New Roman"/>
        <charset val="134"/>
      </rPr>
      <t>*3</t>
    </r>
    <r>
      <rPr>
        <sz val="11"/>
        <rFont val="方正仿宋_GBK"/>
        <charset val="134"/>
      </rPr>
      <t>计算净购入电力对应的排放时，对应的排放因子采用</t>
    </r>
    <r>
      <rPr>
        <sz val="11"/>
        <rFont val="Times New Roman"/>
        <charset val="134"/>
      </rPr>
      <t>2015</t>
    </r>
    <r>
      <rPr>
        <sz val="11"/>
        <rFont val="方正仿宋_GBK"/>
        <charset val="134"/>
      </rPr>
      <t>年全国电网平均排放因子</t>
    </r>
    <r>
      <rPr>
        <sz val="11"/>
        <rFont val="Times New Roman"/>
        <charset val="134"/>
      </rPr>
      <t>0.6101tCO</t>
    </r>
    <r>
      <rPr>
        <vertAlign val="subscript"/>
        <sz val="11"/>
        <rFont val="Times New Roman"/>
        <charset val="134"/>
      </rPr>
      <t>2</t>
    </r>
    <r>
      <rPr>
        <sz val="11"/>
        <rFont val="Times New Roman"/>
        <charset val="134"/>
      </rPr>
      <t>/MWh</t>
    </r>
    <r>
      <rPr>
        <sz val="11"/>
        <rFont val="方正仿宋_GBK"/>
        <charset val="134"/>
      </rPr>
      <t>。</t>
    </r>
  </si>
  <si>
    <r>
      <rPr>
        <sz val="11"/>
        <rFont val="Times New Roman"/>
        <charset val="134"/>
      </rPr>
      <t>*4</t>
    </r>
    <r>
      <rPr>
        <sz val="11"/>
        <rFont val="方正仿宋_GBK"/>
        <charset val="134"/>
      </rPr>
      <t>灰色的数值格子已内嵌公式，可以自动完成计算，请勿填写。</t>
    </r>
  </si>
  <si>
    <t>一、化石燃料燃烧排放</t>
  </si>
  <si>
    <t>净消耗量
（吨，万立方米）</t>
  </si>
  <si>
    <r>
      <rPr>
        <sz val="12"/>
        <rFont val="宋体"/>
        <charset val="134"/>
      </rPr>
      <t>低位发热量
（吉焦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吨，吉焦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万立方米）</t>
    </r>
  </si>
  <si>
    <r>
      <rPr>
        <sz val="12"/>
        <rFont val="宋体"/>
        <charset val="134"/>
      </rPr>
      <t>单位热值碳含量
（吨碳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吉焦）</t>
    </r>
  </si>
  <si>
    <r>
      <rPr>
        <sz val="12"/>
        <rFont val="宋体"/>
        <charset val="134"/>
      </rPr>
      <t>碳氧化率
（</t>
    </r>
    <r>
      <rPr>
        <sz val="12"/>
        <rFont val="Times New Roman"/>
        <charset val="134"/>
      </rPr>
      <t>0~1</t>
    </r>
    <r>
      <rPr>
        <sz val="12"/>
        <rFont val="宋体"/>
        <charset val="134"/>
      </rPr>
      <t>）</t>
    </r>
  </si>
  <si>
    <t>排放量
（吨二氧化碳）</t>
  </si>
  <si>
    <t>无烟煤</t>
  </si>
  <si>
    <t>烟煤</t>
  </si>
  <si>
    <t>褐煤</t>
  </si>
  <si>
    <t>洗精煤</t>
  </si>
  <si>
    <t>其它洗煤</t>
  </si>
  <si>
    <t>其它煤制品</t>
  </si>
  <si>
    <t>石油焦</t>
  </si>
  <si>
    <t>焦炭</t>
  </si>
  <si>
    <t>原油</t>
  </si>
  <si>
    <t>燃料油</t>
  </si>
  <si>
    <t>汽油</t>
  </si>
  <si>
    <t>柴油</t>
  </si>
  <si>
    <t>煤油</t>
  </si>
  <si>
    <t>液化天然气</t>
  </si>
  <si>
    <t>液化石油气</t>
  </si>
  <si>
    <t>炼厂干气</t>
  </si>
  <si>
    <t>焦油</t>
  </si>
  <si>
    <t>焦炉煤气</t>
  </si>
  <si>
    <t>高炉煤气</t>
  </si>
  <si>
    <t>转炉煤气</t>
  </si>
  <si>
    <t>其它煤气</t>
  </si>
  <si>
    <t>天然气</t>
  </si>
  <si>
    <t>合计</t>
  </si>
  <si>
    <r>
      <rPr>
        <sz val="11"/>
        <rFont val="宋体"/>
        <charset val="134"/>
      </rPr>
      <t>备注：</t>
    </r>
    <r>
      <rPr>
        <sz val="11"/>
        <rFont val="Times New Roman"/>
        <charset val="134"/>
      </rPr>
      <t>1.</t>
    </r>
    <r>
      <rPr>
        <sz val="11"/>
        <rFont val="宋体"/>
        <charset val="134"/>
      </rPr>
      <t>不含自备电厂对应的排放，如有自备电厂同时填报自备电厂补充数据表。</t>
    </r>
    <r>
      <rPr>
        <sz val="11"/>
        <rFont val="Times New Roman"/>
        <charset val="134"/>
      </rPr>
      <t xml:space="preserve">
      2.</t>
    </r>
    <r>
      <rPr>
        <sz val="11"/>
        <rFont val="宋体"/>
        <charset val="134"/>
      </rPr>
      <t xml:space="preserve">黄色底纹为指南缺省值，如要求企业实测值时请手动填写实测值。
</t>
    </r>
    <r>
      <rPr>
        <sz val="11"/>
        <rFont val="Times New Roman"/>
        <charset val="134"/>
      </rPr>
      <t xml:space="preserve">      3.</t>
    </r>
    <r>
      <rPr>
        <sz val="11"/>
        <rFont val="宋体"/>
        <charset val="134"/>
      </rPr>
      <t xml:space="preserve">低位发热量可以采用实测值，也可以采用指南参考值，单位热值碳含量及碳氧化率一律采用指南参考值。
</t>
    </r>
    <r>
      <rPr>
        <sz val="11"/>
        <rFont val="Times New Roman"/>
        <charset val="134"/>
      </rPr>
      <t xml:space="preserve">      4.</t>
    </r>
    <r>
      <rPr>
        <sz val="11"/>
        <rFont val="宋体"/>
        <charset val="134"/>
      </rPr>
      <t>单位换算：</t>
    </r>
    <r>
      <rPr>
        <sz val="11"/>
        <rFont val="Times New Roman"/>
        <charset val="134"/>
      </rPr>
      <t>1GJ=10</t>
    </r>
    <r>
      <rPr>
        <vertAlign val="superscript"/>
        <sz val="11"/>
        <rFont val="Times New Roman"/>
        <charset val="134"/>
      </rPr>
      <t>9</t>
    </r>
    <r>
      <rPr>
        <sz val="11"/>
        <rFont val="Times New Roman"/>
        <charset val="134"/>
      </rPr>
      <t>J</t>
    </r>
    <r>
      <rPr>
        <sz val="11"/>
        <rFont val="宋体"/>
        <charset val="134"/>
      </rPr>
      <t>；</t>
    </r>
    <r>
      <rPr>
        <sz val="11"/>
        <rFont val="Times New Roman"/>
        <charset val="134"/>
      </rPr>
      <t>1TJ=10</t>
    </r>
    <r>
      <rPr>
        <vertAlign val="superscript"/>
        <sz val="11"/>
        <rFont val="Times New Roman"/>
        <charset val="134"/>
      </rPr>
      <t>12</t>
    </r>
    <r>
      <rPr>
        <sz val="11"/>
        <rFont val="Times New Roman"/>
        <charset val="134"/>
      </rPr>
      <t>J=1000GJ</t>
    </r>
    <r>
      <rPr>
        <sz val="11"/>
        <rFont val="宋体"/>
        <charset val="134"/>
      </rPr>
      <t>；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大卡</t>
    </r>
    <r>
      <rPr>
        <sz val="11"/>
        <rFont val="Times New Roman"/>
        <charset val="134"/>
      </rPr>
      <t>=4.1816</t>
    </r>
    <r>
      <rPr>
        <sz val="11"/>
        <rFont val="宋体"/>
        <charset val="134"/>
      </rPr>
      <t>焦耳；</t>
    </r>
  </si>
  <si>
    <t>三、新增工序排放——2016年1月1日后投产</t>
  </si>
  <si>
    <r>
      <rPr>
        <sz val="12"/>
        <rFont val="Times New Roman"/>
        <charset val="134"/>
      </rPr>
      <t xml:space="preserve">                 </t>
    </r>
    <r>
      <rPr>
        <sz val="12"/>
        <rFont val="宋体"/>
        <charset val="134"/>
      </rPr>
      <t>单位</t>
    </r>
    <r>
      <rPr>
        <sz val="12"/>
        <rFont val="Times New Roman"/>
        <charset val="134"/>
      </rPr>
      <t xml:space="preserve">   
</t>
    </r>
    <r>
      <rPr>
        <sz val="12"/>
        <rFont val="宋体"/>
        <charset val="134"/>
      </rPr>
      <t>燃料品种</t>
    </r>
  </si>
  <si>
    <t>新增机制纸和纸板工序</t>
  </si>
  <si>
    <t>备注：1.低位发热量可以采用实测值，也可以采用指南参考值，单位热值碳含量及碳氧化率一律采用指南参考值。
      2.单位换算：1GJ=10^9J;1TJ=10^12J=1000GJ;1大卡=4.1868千焦；</t>
  </si>
  <si>
    <t>二、间接排放</t>
  </si>
  <si>
    <t>参数名称</t>
  </si>
  <si>
    <t>单位</t>
  </si>
  <si>
    <t>电力排放量</t>
  </si>
  <si>
    <t>外购电力量</t>
  </si>
  <si>
    <t>兆瓦时</t>
  </si>
  <si>
    <t>外输电力量</t>
  </si>
  <si>
    <t>净外购电力量</t>
  </si>
  <si>
    <t>吨二氧化碳</t>
  </si>
  <si>
    <t>热力排放量</t>
  </si>
  <si>
    <t>外购热力量</t>
  </si>
  <si>
    <t>吉焦</t>
  </si>
  <si>
    <t>外输热力量</t>
  </si>
  <si>
    <t>净外购热力量</t>
  </si>
  <si>
    <t>新增机制纸和纸板生产工序</t>
  </si>
  <si>
    <t>净外购电力使用量</t>
  </si>
  <si>
    <t>净外购热力使用量</t>
  </si>
  <si>
    <t>净购入电力排放量</t>
  </si>
  <si>
    <t>净购入热力排放量</t>
  </si>
  <si>
    <t>新增纸制品生产工序</t>
  </si>
  <si>
    <t>电力消费的排放因子</t>
  </si>
  <si>
    <r>
      <rPr>
        <sz val="12"/>
        <rFont val="宋体"/>
        <charset val="134"/>
      </rPr>
      <t>吨二氧化碳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兆瓦时</t>
    </r>
  </si>
  <si>
    <t>热力消费的排放因子</t>
  </si>
  <si>
    <r>
      <rPr>
        <sz val="12"/>
        <rFont val="宋体"/>
        <charset val="134"/>
      </rPr>
      <t>吨二氧化碳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吉焦</t>
    </r>
  </si>
  <si>
    <t>注：1.不含自备电厂对应的排放，如有自备电厂同时填报自备电厂补充数据表。</t>
  </si>
  <si>
    <r>
      <rPr>
        <sz val="11"/>
        <rFont val="Times New Roman"/>
        <charset val="134"/>
      </rPr>
      <t xml:space="preserve">       2.</t>
    </r>
    <r>
      <rPr>
        <sz val="11"/>
        <rFont val="宋体"/>
        <charset val="134"/>
      </rPr>
      <t>单位换算：</t>
    </r>
    <r>
      <rPr>
        <sz val="11"/>
        <rFont val="Times New Roman"/>
        <charset val="134"/>
      </rPr>
      <t xml:space="preserve">1 </t>
    </r>
    <r>
      <rPr>
        <sz val="11"/>
        <rFont val="宋体"/>
        <charset val="134"/>
      </rPr>
      <t>万</t>
    </r>
    <r>
      <rPr>
        <sz val="11"/>
        <rFont val="Times New Roman"/>
        <charset val="134"/>
      </rPr>
      <t>kWh = 10 MWh = 10^7 Wh</t>
    </r>
    <r>
      <rPr>
        <sz val="11"/>
        <rFont val="宋体"/>
        <charset val="134"/>
      </rPr>
      <t>；</t>
    </r>
    <r>
      <rPr>
        <sz val="11"/>
        <rFont val="Times New Roman"/>
        <charset val="134"/>
      </rPr>
      <t xml:space="preserve">  1 MWh = 10^6 Wh</t>
    </r>
  </si>
  <si>
    <t xml:space="preserve">                         </t>
  </si>
  <si>
    <r>
      <rPr>
        <b/>
        <sz val="12"/>
        <color theme="1"/>
        <rFont val="宋体"/>
        <charset val="134"/>
      </rPr>
      <t>附录二：相关参数缺省值</t>
    </r>
  </si>
  <si>
    <r>
      <rPr>
        <b/>
        <sz val="12"/>
        <color theme="1"/>
        <rFont val="宋体"/>
        <charset val="134"/>
      </rPr>
      <t>表</t>
    </r>
    <r>
      <rPr>
        <b/>
        <sz val="12"/>
        <color theme="1"/>
        <rFont val="Times New Roman"/>
        <charset val="134"/>
      </rPr>
      <t xml:space="preserve">1 </t>
    </r>
    <r>
      <rPr>
        <b/>
        <sz val="12"/>
        <color theme="1"/>
        <rFont val="宋体"/>
        <charset val="134"/>
      </rPr>
      <t>常用化石燃料相关参数的推荐值</t>
    </r>
    <r>
      <rPr>
        <b/>
        <sz val="12"/>
        <color theme="1"/>
        <rFont val="Times New Roman"/>
        <charset val="134"/>
      </rPr>
      <t>-</t>
    </r>
    <r>
      <rPr>
        <b/>
        <sz val="12"/>
        <color theme="1"/>
        <rFont val="宋体"/>
        <charset val="134"/>
      </rPr>
      <t>造纸和纸制品生产行业</t>
    </r>
  </si>
  <si>
    <r>
      <rPr>
        <b/>
        <sz val="12"/>
        <color theme="1"/>
        <rFont val="宋体"/>
        <charset val="134"/>
      </rPr>
      <t>燃料品种</t>
    </r>
  </si>
  <si>
    <r>
      <rPr>
        <b/>
        <sz val="12"/>
        <color theme="1"/>
        <rFont val="宋体"/>
        <charset val="134"/>
      </rPr>
      <t>计量单位</t>
    </r>
  </si>
  <si>
    <r>
      <rPr>
        <b/>
        <sz val="12"/>
        <color theme="1"/>
        <rFont val="宋体"/>
        <charset val="134"/>
      </rPr>
      <t>低位发热量（</t>
    </r>
    <r>
      <rPr>
        <b/>
        <sz val="12"/>
        <color theme="1"/>
        <rFont val="Times New Roman"/>
        <charset val="134"/>
      </rPr>
      <t>GJ/t</t>
    </r>
    <r>
      <rPr>
        <b/>
        <sz val="12"/>
        <color theme="1"/>
        <rFont val="宋体"/>
        <charset val="134"/>
      </rPr>
      <t>，</t>
    </r>
    <r>
      <rPr>
        <b/>
        <sz val="12"/>
        <color theme="1"/>
        <rFont val="Times New Roman"/>
        <charset val="134"/>
      </rPr>
      <t>GJ/10^4Nm</t>
    </r>
    <r>
      <rPr>
        <b/>
        <vertAlign val="superscript"/>
        <sz val="12"/>
        <color theme="1"/>
        <rFont val="Times New Roman"/>
        <charset val="134"/>
      </rPr>
      <t>3</t>
    </r>
    <r>
      <rPr>
        <b/>
        <sz val="12"/>
        <color theme="1"/>
        <rFont val="Times New Roman"/>
        <charset val="134"/>
      </rPr>
      <t>)</t>
    </r>
  </si>
  <si>
    <r>
      <rPr>
        <b/>
        <sz val="12"/>
        <color theme="1"/>
        <rFont val="宋体"/>
        <charset val="134"/>
      </rPr>
      <t>单位热值含碳量（</t>
    </r>
    <r>
      <rPr>
        <b/>
        <sz val="12"/>
        <color theme="1"/>
        <rFont val="Times New Roman"/>
        <charset val="134"/>
      </rPr>
      <t>tC/GJ</t>
    </r>
    <r>
      <rPr>
        <b/>
        <sz val="12"/>
        <color theme="1"/>
        <rFont val="宋体"/>
        <charset val="134"/>
      </rPr>
      <t>）</t>
    </r>
  </si>
  <si>
    <t>碳氧化率（0~1）</t>
  </si>
  <si>
    <r>
      <rPr>
        <sz val="12"/>
        <color theme="1"/>
        <rFont val="宋体"/>
        <charset val="134"/>
      </rPr>
      <t>固体燃料</t>
    </r>
  </si>
  <si>
    <r>
      <rPr>
        <sz val="12"/>
        <color theme="1"/>
        <rFont val="宋体"/>
        <charset val="134"/>
      </rPr>
      <t>无烟煤</t>
    </r>
  </si>
  <si>
    <r>
      <rPr>
        <sz val="12"/>
        <color theme="1"/>
        <rFont val="宋体"/>
        <charset val="134"/>
      </rPr>
      <t>吨</t>
    </r>
  </si>
  <si>
    <r>
      <rPr>
        <sz val="12"/>
        <color theme="1"/>
        <rFont val="宋体"/>
        <charset val="134"/>
      </rPr>
      <t>烟煤</t>
    </r>
  </si>
  <si>
    <r>
      <rPr>
        <sz val="12"/>
        <color theme="1"/>
        <rFont val="宋体"/>
        <charset val="134"/>
      </rPr>
      <t>褐煤</t>
    </r>
  </si>
  <si>
    <r>
      <rPr>
        <sz val="12"/>
        <color theme="1"/>
        <rFont val="宋体"/>
        <charset val="134"/>
      </rPr>
      <t>洗精煤</t>
    </r>
  </si>
  <si>
    <r>
      <rPr>
        <sz val="12"/>
        <color theme="1"/>
        <rFont val="宋体"/>
        <charset val="134"/>
      </rPr>
      <t>其它洗煤</t>
    </r>
  </si>
  <si>
    <r>
      <rPr>
        <sz val="12"/>
        <color theme="1"/>
        <rFont val="宋体"/>
        <charset val="134"/>
      </rPr>
      <t>其它煤制品</t>
    </r>
  </si>
  <si>
    <r>
      <rPr>
        <sz val="12"/>
        <color theme="1"/>
        <rFont val="宋体"/>
        <charset val="134"/>
      </rPr>
      <t>石油焦</t>
    </r>
  </si>
  <si>
    <r>
      <rPr>
        <sz val="12"/>
        <color theme="1"/>
        <rFont val="宋体"/>
        <charset val="134"/>
      </rPr>
      <t>焦炭</t>
    </r>
  </si>
  <si>
    <r>
      <rPr>
        <sz val="12"/>
        <color theme="1"/>
        <rFont val="宋体"/>
        <charset val="134"/>
      </rPr>
      <t>液体燃料</t>
    </r>
  </si>
  <si>
    <r>
      <rPr>
        <sz val="12"/>
        <color theme="1"/>
        <rFont val="宋体"/>
        <charset val="134"/>
      </rPr>
      <t>原油</t>
    </r>
  </si>
  <si>
    <r>
      <rPr>
        <sz val="12"/>
        <color theme="1"/>
        <rFont val="宋体"/>
        <charset val="134"/>
      </rPr>
      <t>燃料油</t>
    </r>
  </si>
  <si>
    <r>
      <rPr>
        <sz val="12"/>
        <color theme="1"/>
        <rFont val="宋体"/>
        <charset val="134"/>
      </rPr>
      <t>汽油</t>
    </r>
  </si>
  <si>
    <r>
      <rPr>
        <sz val="12"/>
        <color theme="1"/>
        <rFont val="宋体"/>
        <charset val="134"/>
      </rPr>
      <t>柴油</t>
    </r>
  </si>
  <si>
    <r>
      <rPr>
        <sz val="12"/>
        <color theme="1"/>
        <rFont val="宋体"/>
        <charset val="134"/>
      </rPr>
      <t>煤油</t>
    </r>
  </si>
  <si>
    <r>
      <rPr>
        <sz val="12"/>
        <color theme="1"/>
        <rFont val="宋体"/>
        <charset val="134"/>
      </rPr>
      <t>液化天然气</t>
    </r>
  </si>
  <si>
    <r>
      <rPr>
        <sz val="12"/>
        <color theme="1"/>
        <rFont val="宋体"/>
        <charset val="134"/>
      </rPr>
      <t>液化石油气</t>
    </r>
  </si>
  <si>
    <r>
      <rPr>
        <sz val="12"/>
        <color theme="1"/>
        <rFont val="宋体"/>
        <charset val="134"/>
      </rPr>
      <t>炼厂干气</t>
    </r>
  </si>
  <si>
    <r>
      <rPr>
        <sz val="12"/>
        <color theme="1"/>
        <rFont val="宋体"/>
        <charset val="134"/>
      </rPr>
      <t>焦油</t>
    </r>
  </si>
  <si>
    <r>
      <rPr>
        <sz val="12"/>
        <color theme="1"/>
        <rFont val="宋体"/>
        <charset val="134"/>
      </rPr>
      <t>气体燃料</t>
    </r>
  </si>
  <si>
    <r>
      <rPr>
        <sz val="12"/>
        <color theme="1"/>
        <rFont val="宋体"/>
        <charset val="134"/>
      </rPr>
      <t>焦炉煤气</t>
    </r>
  </si>
  <si>
    <r>
      <rPr>
        <sz val="12"/>
        <color theme="1"/>
        <rFont val="宋体"/>
        <charset val="134"/>
      </rPr>
      <t>万立方米</t>
    </r>
  </si>
  <si>
    <r>
      <rPr>
        <sz val="12"/>
        <color theme="1"/>
        <rFont val="宋体"/>
        <charset val="134"/>
      </rPr>
      <t>高炉煤气</t>
    </r>
  </si>
  <si>
    <r>
      <rPr>
        <sz val="12"/>
        <color theme="1"/>
        <rFont val="宋体"/>
        <charset val="134"/>
      </rPr>
      <t>转炉煤气</t>
    </r>
  </si>
  <si>
    <r>
      <rPr>
        <sz val="12"/>
        <color theme="1"/>
        <rFont val="宋体"/>
        <charset val="134"/>
      </rPr>
      <t>其它煤气</t>
    </r>
  </si>
  <si>
    <r>
      <rPr>
        <sz val="12"/>
        <color theme="1"/>
        <rFont val="宋体"/>
        <charset val="134"/>
      </rPr>
      <t>天然气</t>
    </r>
  </si>
  <si>
    <r>
      <rPr>
        <sz val="11"/>
        <color theme="1"/>
        <rFont val="宋体"/>
        <charset val="134"/>
      </rPr>
      <t>注：</t>
    </r>
    <r>
      <rPr>
        <sz val="11"/>
        <color theme="1"/>
        <rFont val="Times New Roman"/>
        <charset val="134"/>
      </rPr>
      <t>a:</t>
    </r>
    <r>
      <rPr>
        <sz val="11"/>
        <color theme="1"/>
        <rFont val="宋体"/>
        <charset val="134"/>
      </rPr>
      <t>《中国能源统计年鉴</t>
    </r>
    <r>
      <rPr>
        <sz val="11"/>
        <color theme="1"/>
        <rFont val="Times New Roman"/>
        <charset val="134"/>
      </rPr>
      <t>2013</t>
    </r>
    <r>
      <rPr>
        <sz val="11"/>
        <color theme="1"/>
        <rFont val="宋体"/>
        <charset val="134"/>
      </rPr>
      <t xml:space="preserve">》；
</t>
    </r>
    <r>
      <rPr>
        <sz val="11"/>
        <color theme="1"/>
        <rFont val="Times New Roman"/>
        <charset val="134"/>
      </rPr>
      <t>b</t>
    </r>
    <r>
      <rPr>
        <sz val="11"/>
        <color theme="1"/>
        <rFont val="宋体"/>
        <charset val="134"/>
      </rPr>
      <t xml:space="preserve">：《省级温室气体清单指南（试行）》；
</t>
    </r>
    <r>
      <rPr>
        <sz val="11"/>
        <color theme="1"/>
        <rFont val="Times New Roman"/>
        <charset val="134"/>
      </rPr>
      <t>c</t>
    </r>
    <r>
      <rPr>
        <sz val="11"/>
        <color theme="1"/>
        <rFont val="宋体"/>
        <charset val="134"/>
      </rPr>
      <t>：《</t>
    </r>
    <r>
      <rPr>
        <sz val="11"/>
        <color theme="1"/>
        <rFont val="Times New Roman"/>
        <charset val="134"/>
      </rPr>
      <t xml:space="preserve">2006 </t>
    </r>
    <r>
      <rPr>
        <sz val="11"/>
        <color theme="1"/>
        <rFont val="宋体"/>
        <charset val="134"/>
      </rPr>
      <t>年</t>
    </r>
    <r>
      <rPr>
        <sz val="11"/>
        <color theme="1"/>
        <rFont val="Times New Roman"/>
        <charset val="134"/>
      </rPr>
      <t xml:space="preserve">IPCC </t>
    </r>
    <r>
      <rPr>
        <sz val="11"/>
        <color theme="1"/>
        <rFont val="宋体"/>
        <charset val="134"/>
      </rPr>
      <t xml:space="preserve">国家温室气体清单指南》；
</t>
    </r>
    <r>
      <rPr>
        <sz val="11"/>
        <color theme="1"/>
        <rFont val="Times New Roman"/>
        <charset val="134"/>
      </rPr>
      <t>d</t>
    </r>
    <r>
      <rPr>
        <sz val="11"/>
        <color theme="1"/>
        <rFont val="宋体"/>
        <charset val="134"/>
      </rPr>
      <t>：行业经验数据。</t>
    </r>
  </si>
  <si>
    <r>
      <rPr>
        <b/>
        <sz val="12"/>
        <color theme="1"/>
        <rFont val="宋体"/>
        <charset val="134"/>
      </rPr>
      <t>表</t>
    </r>
    <r>
      <rPr>
        <b/>
        <sz val="12"/>
        <color theme="1"/>
        <rFont val="Times New Roman"/>
        <charset val="134"/>
      </rPr>
      <t xml:space="preserve">2 </t>
    </r>
    <r>
      <rPr>
        <b/>
        <sz val="12"/>
        <color theme="1"/>
        <rFont val="宋体"/>
        <charset val="134"/>
      </rPr>
      <t>其他排放因子和参数缺省值</t>
    </r>
  </si>
  <si>
    <r>
      <rPr>
        <b/>
        <sz val="12"/>
        <color theme="1"/>
        <rFont val="宋体"/>
        <charset val="134"/>
      </rPr>
      <t>名称</t>
    </r>
  </si>
  <si>
    <r>
      <rPr>
        <b/>
        <sz val="12"/>
        <color theme="1"/>
        <rFont val="宋体"/>
        <charset val="134"/>
      </rPr>
      <t>单位</t>
    </r>
  </si>
  <si>
    <r>
      <rPr>
        <b/>
        <sz val="12"/>
        <color theme="1"/>
        <rFont val="Times New Roman"/>
        <charset val="134"/>
      </rPr>
      <t>CO</t>
    </r>
    <r>
      <rPr>
        <b/>
        <vertAlign val="subscript"/>
        <sz val="12"/>
        <color theme="1"/>
        <rFont val="Times New Roman"/>
        <charset val="134"/>
      </rPr>
      <t>2</t>
    </r>
    <r>
      <rPr>
        <b/>
        <sz val="12"/>
        <color theme="1"/>
        <rFont val="宋体"/>
        <charset val="134"/>
      </rPr>
      <t>排放因子</t>
    </r>
  </si>
  <si>
    <r>
      <rPr>
        <sz val="12"/>
        <color theme="1"/>
        <rFont val="宋体"/>
        <charset val="134"/>
      </rPr>
      <t>电力</t>
    </r>
  </si>
  <si>
    <r>
      <rPr>
        <sz val="12"/>
        <color theme="1"/>
        <rFont val="Times New Roman"/>
        <charset val="134"/>
      </rPr>
      <t>t CO</t>
    </r>
    <r>
      <rPr>
        <vertAlign val="subscript"/>
        <sz val="12"/>
        <color theme="1"/>
        <rFont val="Times New Roman"/>
        <charset val="134"/>
      </rPr>
      <t>2</t>
    </r>
    <r>
      <rPr>
        <sz val="12"/>
        <color theme="1"/>
        <rFont val="Times New Roman"/>
        <charset val="134"/>
      </rPr>
      <t>/MWh</t>
    </r>
  </si>
  <si>
    <r>
      <rPr>
        <sz val="10.5"/>
        <color theme="1"/>
        <rFont val="方正仿宋_GBK"/>
        <charset val="134"/>
      </rPr>
      <t>采用</t>
    </r>
    <r>
      <rPr>
        <sz val="10.5"/>
        <color theme="1"/>
        <rFont val="Times New Roman"/>
        <charset val="134"/>
      </rPr>
      <t>2015</t>
    </r>
    <r>
      <rPr>
        <sz val="10.5"/>
        <color theme="1"/>
        <rFont val="方正仿宋_GBK"/>
        <charset val="134"/>
      </rPr>
      <t>年全国电网平均排放因子</t>
    </r>
  </si>
  <si>
    <r>
      <rPr>
        <sz val="12"/>
        <color theme="1"/>
        <rFont val="宋体"/>
        <charset val="134"/>
      </rPr>
      <t>热力</t>
    </r>
  </si>
  <si>
    <r>
      <rPr>
        <sz val="12"/>
        <color theme="1"/>
        <rFont val="Times New Roman"/>
        <charset val="134"/>
      </rPr>
      <t>t CO</t>
    </r>
    <r>
      <rPr>
        <vertAlign val="subscript"/>
        <sz val="12"/>
        <color theme="1"/>
        <rFont val="Times New Roman"/>
        <charset val="134"/>
      </rPr>
      <t>2</t>
    </r>
    <r>
      <rPr>
        <sz val="12"/>
        <color theme="1"/>
        <rFont val="Times New Roman"/>
        <charset val="134"/>
      </rPr>
      <t>/GJ</t>
    </r>
  </si>
  <si>
    <t xml:space="preserve"> 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</si>
</sst>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000_ "/>
    <numFmt numFmtId="178" formatCode="0.0000_ "/>
    <numFmt numFmtId="179" formatCode="0.0000"/>
  </numFmts>
  <fonts count="51">
    <font>
      <sz val="11"/>
      <color theme="1"/>
      <name val="宋体"/>
      <charset val="134"/>
      <scheme val="minor"/>
    </font>
    <font>
      <b/>
      <sz val="12"/>
      <color theme="1"/>
      <name val="Times New Roman"/>
      <charset val="134"/>
    </font>
    <font>
      <b/>
      <sz val="12"/>
      <color theme="1"/>
      <name val="宋体"/>
      <charset val="134"/>
    </font>
    <font>
      <sz val="12"/>
      <color theme="1"/>
      <name val="Times New Roman"/>
      <charset val="134"/>
    </font>
    <font>
      <sz val="11"/>
      <color theme="1"/>
      <name val="Times New Roman"/>
      <charset val="134"/>
    </font>
    <font>
      <sz val="10.5"/>
      <color theme="1"/>
      <name val="方正仿宋_GBK"/>
      <charset val="134"/>
    </font>
    <font>
      <sz val="12"/>
      <name val="宋体"/>
      <charset val="134"/>
    </font>
    <font>
      <sz val="12"/>
      <name val="Times New Roman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name val="Times New Roman"/>
      <charset val="134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Times New Roman"/>
      <charset val="134"/>
    </font>
    <font>
      <sz val="20"/>
      <name val="方正小标宋简体"/>
      <charset val="134"/>
    </font>
    <font>
      <b/>
      <sz val="18"/>
      <name val="宋体"/>
      <charset val="134"/>
    </font>
    <font>
      <sz val="10.5"/>
      <name val="Times New Roman"/>
      <charset val="134"/>
    </font>
    <font>
      <b/>
      <sz val="11"/>
      <name val="方正仿宋_GBK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vertAlign val="superscript"/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b/>
      <vertAlign val="subscript"/>
      <sz val="12"/>
      <color theme="1"/>
      <name val="Times New Roman"/>
      <charset val="134"/>
    </font>
    <font>
      <vertAlign val="subscript"/>
      <sz val="12"/>
      <color theme="1"/>
      <name val="Times New Roman"/>
      <charset val="134"/>
    </font>
    <font>
      <sz val="10.5"/>
      <color theme="1"/>
      <name val="Times New Roman"/>
      <charset val="134"/>
    </font>
    <font>
      <vertAlign val="superscript"/>
      <sz val="11"/>
      <name val="Times New Roman"/>
      <charset val="134"/>
    </font>
    <font>
      <u/>
      <sz val="20"/>
      <name val="方正小标宋简体"/>
      <charset val="134"/>
    </font>
    <font>
      <b/>
      <vertAlign val="superscript"/>
      <sz val="12"/>
      <name val="Times New Roman"/>
      <charset val="134"/>
    </font>
    <font>
      <b/>
      <vertAlign val="subscript"/>
      <sz val="12"/>
      <name val="Times New Roman"/>
      <charset val="134"/>
    </font>
    <font>
      <vertAlign val="subscript"/>
      <sz val="12"/>
      <name val="Times New Roman"/>
      <charset val="134"/>
    </font>
    <font>
      <vertAlign val="superscript"/>
      <sz val="12"/>
      <name val="Times New Roman"/>
      <charset val="134"/>
    </font>
    <font>
      <sz val="11"/>
      <name val="方正仿宋_GBK"/>
      <charset val="134"/>
    </font>
    <font>
      <vertAlign val="subscript"/>
      <sz val="11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4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 diagonalDown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 diagonalDown="1">
      <left style="medium">
        <color auto="1"/>
      </left>
      <right style="medium">
        <color auto="1"/>
      </right>
      <top style="medium">
        <color auto="1"/>
      </top>
      <bottom/>
      <diagonal style="thin">
        <color auto="1"/>
      </diagonal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Down="1">
      <left style="medium">
        <color auto="1"/>
      </left>
      <right style="medium">
        <color auto="1"/>
      </right>
      <top/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8" fillId="13" borderId="4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5" borderId="40" applyNumberFormat="0" applyFon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0" fillId="0" borderId="39" applyNumberFormat="0" applyFill="0" applyAlignment="0" applyProtection="0">
      <alignment vertical="center"/>
    </xf>
    <xf numFmtId="0" fontId="18" fillId="0" borderId="39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3" fillId="0" borderId="44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4" fillId="15" borderId="45" applyNumberFormat="0" applyAlignment="0" applyProtection="0">
      <alignment vertical="center"/>
    </xf>
    <xf numFmtId="0" fontId="29" fillId="15" borderId="42" applyNumberFormat="0" applyAlignment="0" applyProtection="0">
      <alignment vertical="center"/>
    </xf>
    <xf numFmtId="0" fontId="25" fillId="9" borderId="41" applyNumberForma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30" fillId="0" borderId="43" applyNumberFormat="0" applyFill="0" applyAlignment="0" applyProtection="0">
      <alignment vertical="center"/>
    </xf>
    <xf numFmtId="0" fontId="35" fillId="0" borderId="46" applyNumberFormat="0" applyFill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</cellStyleXfs>
  <cellXfs count="15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/>
    </xf>
    <xf numFmtId="178" fontId="3" fillId="0" borderId="5" xfId="0" applyNumberFormat="1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 wrapText="1"/>
    </xf>
    <xf numFmtId="176" fontId="3" fillId="0" borderId="6" xfId="1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/>
    </xf>
    <xf numFmtId="178" fontId="3" fillId="0" borderId="8" xfId="0" applyNumberFormat="1" applyFont="1" applyFill="1" applyBorder="1" applyAlignment="1">
      <alignment horizontal="center" vertical="center" wrapText="1"/>
    </xf>
    <xf numFmtId="177" fontId="3" fillId="0" borderId="8" xfId="0" applyNumberFormat="1" applyFont="1" applyFill="1" applyBorder="1" applyAlignment="1">
      <alignment horizontal="center" vertical="center" wrapText="1"/>
    </xf>
    <xf numFmtId="176" fontId="3" fillId="0" borderId="9" xfId="11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178" fontId="7" fillId="0" borderId="0" xfId="0" applyNumberFormat="1" applyFont="1" applyFill="1" applyBorder="1" applyAlignment="1">
      <alignment horizontal="center" vertical="center" wrapText="1"/>
    </xf>
    <xf numFmtId="177" fontId="7" fillId="0" borderId="0" xfId="0" applyNumberFormat="1" applyFont="1" applyFill="1" applyBorder="1" applyAlignment="1">
      <alignment horizontal="center" vertical="center" wrapText="1"/>
    </xf>
    <xf numFmtId="176" fontId="7" fillId="0" borderId="0" xfId="11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Protection="1">
      <alignment vertical="center"/>
    </xf>
    <xf numFmtId="178" fontId="7" fillId="0" borderId="6" xfId="0" applyNumberFormat="1" applyFont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 wrapText="1"/>
    </xf>
    <xf numFmtId="178" fontId="7" fillId="2" borderId="6" xfId="0" applyNumberFormat="1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center" vertical="center"/>
    </xf>
    <xf numFmtId="178" fontId="7" fillId="2" borderId="6" xfId="0" applyNumberFormat="1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/>
    </xf>
    <xf numFmtId="0" fontId="7" fillId="2" borderId="8" xfId="0" applyFont="1" applyFill="1" applyBorder="1" applyAlignment="1" applyProtection="1">
      <alignment horizontal="center" vertical="center"/>
    </xf>
    <xf numFmtId="0" fontId="6" fillId="2" borderId="8" xfId="0" applyFont="1" applyFill="1" applyBorder="1" applyProtection="1">
      <alignment vertical="center"/>
    </xf>
    <xf numFmtId="0" fontId="7" fillId="2" borderId="9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1" fillId="0" borderId="0" xfId="0" applyFont="1" applyProtection="1">
      <alignment vertical="center"/>
    </xf>
    <xf numFmtId="0" fontId="12" fillId="0" borderId="0" xfId="0" applyFont="1" applyProtection="1">
      <alignment vertical="center"/>
    </xf>
    <xf numFmtId="0" fontId="7" fillId="2" borderId="12" xfId="0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vertical="center" wrapText="1"/>
    </xf>
    <xf numFmtId="179" fontId="10" fillId="0" borderId="4" xfId="0" applyNumberFormat="1" applyFont="1" applyBorder="1" applyAlignment="1" applyProtection="1">
      <alignment horizontal="center" vertical="center"/>
      <protection locked="0"/>
    </xf>
    <xf numFmtId="178" fontId="10" fillId="3" borderId="5" xfId="0" applyNumberFormat="1" applyFont="1" applyFill="1" applyBorder="1" applyAlignment="1" applyProtection="1">
      <alignment horizontal="center" vertical="center"/>
      <protection locked="0"/>
    </xf>
    <xf numFmtId="177" fontId="7" fillId="2" borderId="5" xfId="0" applyNumberFormat="1" applyFont="1" applyFill="1" applyBorder="1" applyAlignment="1" applyProtection="1">
      <alignment horizontal="center" vertical="center" wrapText="1"/>
    </xf>
    <xf numFmtId="178" fontId="7" fillId="2" borderId="5" xfId="11" applyNumberFormat="1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center" vertical="center"/>
    </xf>
    <xf numFmtId="0" fontId="13" fillId="2" borderId="8" xfId="0" applyFont="1" applyFill="1" applyBorder="1" applyAlignment="1" applyProtection="1">
      <alignment horizontal="center" vertical="center"/>
    </xf>
    <xf numFmtId="178" fontId="13" fillId="2" borderId="9" xfId="0" applyNumberFormat="1" applyFont="1" applyFill="1" applyBorder="1" applyAlignment="1" applyProtection="1">
      <alignment horizontal="center" vertical="center"/>
    </xf>
    <xf numFmtId="0" fontId="9" fillId="0" borderId="10" xfId="0" applyNumberFormat="1" applyFont="1" applyBorder="1" applyAlignment="1" applyProtection="1">
      <alignment horizontal="left" vertical="center" wrapText="1"/>
    </xf>
    <xf numFmtId="0" fontId="10" fillId="0" borderId="10" xfId="0" applyNumberFormat="1" applyFont="1" applyBorder="1" applyAlignment="1" applyProtection="1">
      <alignment horizontal="left" vertical="center" wrapText="1"/>
    </xf>
    <xf numFmtId="0" fontId="7" fillId="2" borderId="15" xfId="0" applyFont="1" applyFill="1" applyBorder="1" applyAlignment="1" applyProtection="1">
      <alignment horizontal="left" vertical="center" wrapText="1"/>
    </xf>
    <xf numFmtId="0" fontId="6" fillId="2" borderId="16" xfId="0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 wrapText="1"/>
    </xf>
    <xf numFmtId="0" fontId="7" fillId="2" borderId="19" xfId="0" applyFont="1" applyFill="1" applyBorder="1" applyAlignment="1" applyProtection="1">
      <alignment horizontal="left" vertical="center" wrapText="1"/>
    </xf>
    <xf numFmtId="0" fontId="6" fillId="2" borderId="20" xfId="0" applyFont="1" applyFill="1" applyBorder="1" applyAlignment="1" applyProtection="1">
      <alignment horizontal="center" vertical="center" wrapText="1"/>
    </xf>
    <xf numFmtId="0" fontId="6" fillId="2" borderId="21" xfId="0" applyFont="1" applyFill="1" applyBorder="1" applyAlignment="1" applyProtection="1">
      <alignment horizontal="center" vertical="center" wrapText="1"/>
    </xf>
    <xf numFmtId="0" fontId="6" fillId="2" borderId="22" xfId="0" applyFont="1" applyFill="1" applyBorder="1" applyAlignment="1" applyProtection="1">
      <alignment horizontal="center" vertical="center" wrapText="1"/>
    </xf>
    <xf numFmtId="0" fontId="6" fillId="2" borderId="23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/>
    </xf>
    <xf numFmtId="178" fontId="10" fillId="3" borderId="5" xfId="0" applyNumberFormat="1" applyFont="1" applyFill="1" applyBorder="1" applyAlignment="1">
      <alignment horizontal="center" vertical="center"/>
    </xf>
    <xf numFmtId="177" fontId="7" fillId="2" borderId="5" xfId="0" applyNumberFormat="1" applyFont="1" applyFill="1" applyBorder="1" applyAlignment="1">
      <alignment horizontal="center" vertical="center" wrapText="1"/>
    </xf>
    <xf numFmtId="176" fontId="7" fillId="2" borderId="5" xfId="11" applyNumberFormat="1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178" fontId="10" fillId="2" borderId="9" xfId="0" applyNumberFormat="1" applyFont="1" applyFill="1" applyBorder="1" applyAlignment="1">
      <alignment horizontal="center" vertical="center"/>
    </xf>
    <xf numFmtId="0" fontId="12" fillId="0" borderId="16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 wrapText="1"/>
    </xf>
    <xf numFmtId="0" fontId="7" fillId="4" borderId="0" xfId="0" applyFont="1" applyFill="1" applyBorder="1" applyAlignment="1">
      <alignment vertical="center"/>
    </xf>
    <xf numFmtId="0" fontId="10" fillId="4" borderId="0" xfId="0" applyFont="1" applyFill="1" applyAlignment="1">
      <alignment vertical="center"/>
    </xf>
    <xf numFmtId="0" fontId="10" fillId="4" borderId="0" xfId="0" applyFont="1" applyFill="1" applyAlignment="1">
      <alignment horizontal="center" vertical="center"/>
    </xf>
    <xf numFmtId="0" fontId="10" fillId="4" borderId="0" xfId="0" applyFont="1" applyFill="1" applyBorder="1" applyAlignment="1">
      <alignment vertical="center"/>
    </xf>
    <xf numFmtId="0" fontId="14" fillId="4" borderId="26" xfId="0" applyNumberFormat="1" applyFont="1" applyFill="1" applyBorder="1" applyAlignment="1" applyProtection="1">
      <alignment horizontal="center" vertical="center" wrapText="1"/>
      <protection locked="0"/>
    </xf>
    <xf numFmtId="0" fontId="14" fillId="4" borderId="21" xfId="0" applyNumberFormat="1" applyFont="1" applyFill="1" applyBorder="1" applyAlignment="1" applyProtection="1">
      <alignment horizontal="center" vertical="center"/>
      <protection locked="0"/>
    </xf>
    <xf numFmtId="0" fontId="14" fillId="4" borderId="27" xfId="0" applyNumberFormat="1" applyFont="1" applyFill="1" applyBorder="1" applyAlignment="1" applyProtection="1">
      <alignment horizontal="center" vertical="center"/>
      <protection locked="0"/>
    </xf>
    <xf numFmtId="0" fontId="15" fillId="4" borderId="0" xfId="0" applyFont="1" applyFill="1" applyBorder="1" applyAlignment="1">
      <alignment vertical="center"/>
    </xf>
    <xf numFmtId="0" fontId="8" fillId="2" borderId="28" xfId="0" applyFont="1" applyFill="1" applyBorder="1" applyAlignment="1" applyProtection="1">
      <alignment horizontal="center" vertical="center"/>
    </xf>
    <xf numFmtId="0" fontId="13" fillId="0" borderId="29" xfId="0" applyFont="1" applyFill="1" applyBorder="1" applyAlignment="1" applyProtection="1">
      <alignment horizontal="center" vertical="center"/>
      <protection locked="0"/>
    </xf>
    <xf numFmtId="0" fontId="13" fillId="0" borderId="30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8" fillId="2" borderId="4" xfId="0" applyFont="1" applyFill="1" applyBorder="1" applyAlignment="1" applyProtection="1">
      <alignment horizontal="center" vertical="center"/>
    </xf>
    <xf numFmtId="0" fontId="13" fillId="2" borderId="5" xfId="0" applyFont="1" applyFill="1" applyBorder="1" applyAlignment="1" applyProtection="1">
      <alignment horizontal="center" vertical="center"/>
    </xf>
    <xf numFmtId="0" fontId="13" fillId="2" borderId="6" xfId="0" applyFont="1" applyFill="1" applyBorder="1" applyAlignment="1" applyProtection="1">
      <alignment horizontal="center" vertical="center"/>
    </xf>
    <xf numFmtId="0" fontId="13" fillId="2" borderId="4" xfId="0" applyFont="1" applyFill="1" applyBorder="1" applyAlignment="1" applyProtection="1">
      <alignment horizontal="center" vertical="center"/>
    </xf>
    <xf numFmtId="0" fontId="8" fillId="2" borderId="5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6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 wrapText="1"/>
    </xf>
    <xf numFmtId="0" fontId="13" fillId="2" borderId="5" xfId="0" applyFont="1" applyFill="1" applyBorder="1" applyAlignment="1" applyProtection="1">
      <alignment horizontal="center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left" vertical="center" wrapText="1"/>
    </xf>
    <xf numFmtId="0" fontId="13" fillId="2" borderId="5" xfId="0" applyFont="1" applyFill="1" applyBorder="1" applyAlignment="1" applyProtection="1">
      <alignment horizontal="left" vertical="center" wrapText="1"/>
    </xf>
    <xf numFmtId="178" fontId="7" fillId="2" borderId="5" xfId="0" applyNumberFormat="1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justify" vertical="center" wrapText="1"/>
    </xf>
    <xf numFmtId="0" fontId="7" fillId="2" borderId="4" xfId="0" applyFont="1" applyFill="1" applyBorder="1" applyAlignment="1" applyProtection="1">
      <alignment horizontal="left" vertical="center" wrapText="1" indent="1"/>
    </xf>
    <xf numFmtId="0" fontId="7" fillId="2" borderId="5" xfId="0" applyFont="1" applyFill="1" applyBorder="1" applyAlignment="1" applyProtection="1">
      <alignment horizontal="left" vertical="center" wrapText="1" indent="1"/>
    </xf>
    <xf numFmtId="0" fontId="6" fillId="2" borderId="6" xfId="0" applyFont="1" applyFill="1" applyBorder="1" applyAlignment="1" applyProtection="1">
      <alignment horizontal="justify" vertical="center" wrapText="1"/>
    </xf>
    <xf numFmtId="178" fontId="7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left" vertical="center" wrapText="1"/>
    </xf>
    <xf numFmtId="0" fontId="7" fillId="0" borderId="5" xfId="0" applyNumberFormat="1" applyFont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 applyProtection="1">
      <alignment horizontal="left" vertical="center" wrapText="1"/>
    </xf>
    <xf numFmtId="0" fontId="7" fillId="2" borderId="4" xfId="0" applyFont="1" applyFill="1" applyBorder="1" applyAlignment="1" applyProtection="1">
      <alignment horizontal="left" vertical="center" wrapText="1"/>
    </xf>
    <xf numFmtId="0" fontId="7" fillId="2" borderId="5" xfId="0" applyFont="1" applyFill="1" applyBorder="1" applyAlignment="1" applyProtection="1">
      <alignment horizontal="left" vertical="center" wrapText="1"/>
    </xf>
    <xf numFmtId="0" fontId="7" fillId="2" borderId="23" xfId="0" applyFont="1" applyFill="1" applyBorder="1" applyAlignment="1" applyProtection="1">
      <alignment horizontal="left" vertical="center" wrapText="1"/>
    </xf>
    <xf numFmtId="0" fontId="7" fillId="2" borderId="31" xfId="0" applyFont="1" applyFill="1" applyBorder="1" applyAlignment="1" applyProtection="1">
      <alignment horizontal="left" vertical="center" wrapText="1"/>
    </xf>
    <xf numFmtId="178" fontId="7" fillId="0" borderId="5" xfId="0" applyNumberFormat="1" applyFont="1" applyFill="1" applyBorder="1" applyAlignment="1" applyProtection="1">
      <alignment horizontal="left" vertical="center" wrapText="1"/>
    </xf>
    <xf numFmtId="178" fontId="7" fillId="0" borderId="5" xfId="0" applyNumberFormat="1" applyFont="1" applyFill="1" applyBorder="1" applyAlignment="1" applyProtection="1">
      <alignment horizontal="center" vertical="center" wrapText="1"/>
    </xf>
    <xf numFmtId="0" fontId="7" fillId="2" borderId="7" xfId="0" applyFont="1" applyFill="1" applyBorder="1" applyAlignment="1" applyProtection="1">
      <alignment horizontal="left" vertical="center" wrapText="1"/>
    </xf>
    <xf numFmtId="0" fontId="7" fillId="2" borderId="8" xfId="0" applyFont="1" applyFill="1" applyBorder="1" applyAlignment="1" applyProtection="1">
      <alignment horizontal="left" vertical="center" wrapText="1"/>
    </xf>
    <xf numFmtId="0" fontId="7" fillId="0" borderId="8" xfId="0" applyNumberFormat="1" applyFont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left" vertical="center" wrapText="1"/>
    </xf>
    <xf numFmtId="0" fontId="16" fillId="0" borderId="32" xfId="0" applyFont="1" applyBorder="1" applyAlignment="1">
      <alignment horizontal="justify" vertical="center"/>
    </xf>
    <xf numFmtId="0" fontId="10" fillId="0" borderId="10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10" fillId="0" borderId="33" xfId="0" applyFont="1" applyBorder="1" applyAlignment="1">
      <alignment vertical="center"/>
    </xf>
    <xf numFmtId="0" fontId="17" fillId="0" borderId="34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35" xfId="0" applyFont="1" applyBorder="1" applyAlignment="1">
      <alignment vertical="center"/>
    </xf>
    <xf numFmtId="0" fontId="10" fillId="0" borderId="34" xfId="0" applyFont="1" applyBorder="1" applyAlignment="1">
      <alignment horizontal="left" vertical="center"/>
    </xf>
    <xf numFmtId="0" fontId="10" fillId="0" borderId="36" xfId="0" applyFont="1" applyBorder="1" applyAlignment="1">
      <alignment horizontal="left" vertical="center"/>
    </xf>
    <xf numFmtId="0" fontId="10" fillId="0" borderId="37" xfId="0" applyFont="1" applyBorder="1" applyAlignment="1">
      <alignment vertical="center"/>
    </xf>
    <xf numFmtId="0" fontId="10" fillId="0" borderId="37" xfId="0" applyFont="1" applyBorder="1" applyAlignment="1">
      <alignment horizontal="center" vertical="center"/>
    </xf>
    <xf numFmtId="0" fontId="10" fillId="0" borderId="38" xfId="0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E28"/>
  <sheetViews>
    <sheetView view="pageBreakPreview" zoomScaleNormal="85" zoomScaleSheetLayoutView="100" workbookViewId="0">
      <selection activeCell="C6" sqref="C6"/>
    </sheetView>
  </sheetViews>
  <sheetFormatPr defaultColWidth="9" defaultRowHeight="15" outlineLevelCol="4"/>
  <cols>
    <col min="1" max="1" width="19" style="100" customWidth="1"/>
    <col min="2" max="2" width="35" style="100" customWidth="1"/>
    <col min="3" max="3" width="20.3833333333333" style="101" customWidth="1"/>
    <col min="4" max="4" width="69.3416666666667" style="100" customWidth="1"/>
    <col min="5" max="5" width="10.875" style="102" customWidth="1"/>
    <col min="6" max="6" width="9" style="100" customWidth="1"/>
    <col min="7" max="16384" width="9" style="100"/>
  </cols>
  <sheetData>
    <row r="1" s="99" customFormat="1" ht="67" customHeight="1" spans="1:5">
      <c r="A1" s="103" t="s">
        <v>0</v>
      </c>
      <c r="B1" s="104"/>
      <c r="C1" s="104"/>
      <c r="D1" s="105"/>
      <c r="E1" s="106"/>
    </row>
    <row r="2" s="99" customFormat="1" ht="25.5" customHeight="1" spans="1:5">
      <c r="A2" s="107" t="s">
        <v>1</v>
      </c>
      <c r="B2" s="108"/>
      <c r="C2" s="108"/>
      <c r="D2" s="109"/>
      <c r="E2" s="106"/>
    </row>
    <row r="3" s="99" customFormat="1" ht="25.5" customHeight="1" spans="1:5">
      <c r="A3" s="110" t="s">
        <v>2</v>
      </c>
      <c r="B3" s="111"/>
      <c r="C3" s="112" t="s">
        <v>3</v>
      </c>
      <c r="D3" s="113"/>
      <c r="E3" s="106"/>
    </row>
    <row r="4" s="99" customFormat="1" ht="25.5" customHeight="1" spans="1:5">
      <c r="A4" s="114" t="s">
        <v>4</v>
      </c>
      <c r="B4" s="115"/>
      <c r="C4" s="115"/>
      <c r="D4" s="116"/>
      <c r="E4" s="106"/>
    </row>
    <row r="5" s="99" customFormat="1" ht="25.5" customHeight="1" spans="1:5">
      <c r="A5" s="117"/>
      <c r="B5" s="118" t="s">
        <v>5</v>
      </c>
      <c r="C5" s="118" t="s">
        <v>6</v>
      </c>
      <c r="D5" s="119" t="s">
        <v>7</v>
      </c>
      <c r="E5" s="106"/>
    </row>
    <row r="6" s="99" customFormat="1" ht="25.5" customHeight="1" spans="1:5">
      <c r="A6" s="48" t="s">
        <v>8</v>
      </c>
      <c r="B6" s="120"/>
      <c r="C6" s="120"/>
      <c r="D6" s="121"/>
      <c r="E6" s="106"/>
    </row>
    <row r="7" s="99" customFormat="1" ht="25.5" customHeight="1" spans="1:5">
      <c r="A7" s="48" t="s">
        <v>9</v>
      </c>
      <c r="B7" s="120"/>
      <c r="C7" s="120"/>
      <c r="D7" s="121"/>
      <c r="E7" s="106"/>
    </row>
    <row r="8" s="100" customFormat="1" ht="22" customHeight="1" spans="1:5">
      <c r="A8" s="122" t="s">
        <v>10</v>
      </c>
      <c r="B8" s="123"/>
      <c r="C8" s="124" t="s">
        <v>11</v>
      </c>
      <c r="D8" s="125" t="s">
        <v>12</v>
      </c>
      <c r="E8" s="99"/>
    </row>
    <row r="9" s="100" customFormat="1" ht="22" customHeight="1" spans="1:5">
      <c r="A9" s="126" t="s">
        <v>13</v>
      </c>
      <c r="B9" s="127"/>
      <c r="C9" s="128">
        <f>SUM(C10:C12)</f>
        <v>0</v>
      </c>
      <c r="D9" s="129" t="s">
        <v>14</v>
      </c>
      <c r="E9" s="99"/>
    </row>
    <row r="10" s="100" customFormat="1" ht="22" customHeight="1" spans="1:5">
      <c r="A10" s="130" t="s">
        <v>15</v>
      </c>
      <c r="B10" s="131"/>
      <c r="C10" s="128">
        <f>化石燃料燃烧排放!F25</f>
        <v>0</v>
      </c>
      <c r="D10" s="132" t="s">
        <v>16</v>
      </c>
      <c r="E10" s="99"/>
    </row>
    <row r="11" s="100" customFormat="1" ht="22" customHeight="1" spans="1:5">
      <c r="A11" s="130" t="s">
        <v>17</v>
      </c>
      <c r="B11" s="131"/>
      <c r="C11" s="128">
        <f>间接排放!D6</f>
        <v>0</v>
      </c>
      <c r="D11" s="132" t="s">
        <v>18</v>
      </c>
      <c r="E11" s="102"/>
    </row>
    <row r="12" s="100" customFormat="1" ht="22" customHeight="1" spans="1:5">
      <c r="A12" s="130" t="s">
        <v>19</v>
      </c>
      <c r="B12" s="131"/>
      <c r="C12" s="128">
        <f>间接排放!D10</f>
        <v>0</v>
      </c>
      <c r="D12" s="132" t="s">
        <v>16</v>
      </c>
      <c r="E12" s="102"/>
    </row>
    <row r="13" s="100" customFormat="1" ht="38" customHeight="1" spans="1:5">
      <c r="A13" s="126" t="s">
        <v>20</v>
      </c>
      <c r="B13" s="127"/>
      <c r="C13" s="133" t="s">
        <v>21</v>
      </c>
      <c r="D13" s="134" t="s">
        <v>22</v>
      </c>
      <c r="E13" s="102"/>
    </row>
    <row r="14" s="100" customFormat="1" ht="38" customHeight="1" spans="1:5">
      <c r="A14" s="126"/>
      <c r="B14" s="127"/>
      <c r="C14" s="135"/>
      <c r="D14" s="136"/>
      <c r="E14" s="102"/>
    </row>
    <row r="15" s="100" customFormat="1" ht="26" customHeight="1" spans="1:5">
      <c r="A15" s="137" t="s">
        <v>23</v>
      </c>
      <c r="B15" s="138"/>
      <c r="C15" s="128">
        <f>C17+C18</f>
        <v>0</v>
      </c>
      <c r="D15" s="136"/>
      <c r="E15" s="102"/>
    </row>
    <row r="16" s="100" customFormat="1" ht="26" customHeight="1" spans="1:5">
      <c r="A16" s="139" t="s">
        <v>24</v>
      </c>
      <c r="B16" s="140"/>
      <c r="C16" s="141"/>
      <c r="D16" s="134" t="s">
        <v>25</v>
      </c>
      <c r="E16" s="102"/>
    </row>
    <row r="17" s="100" customFormat="1" ht="49.5" customHeight="1" spans="1:5">
      <c r="A17" s="137" t="s">
        <v>26</v>
      </c>
      <c r="B17" s="138"/>
      <c r="C17" s="135"/>
      <c r="D17" s="136"/>
      <c r="E17" s="102"/>
    </row>
    <row r="18" s="100" customFormat="1" ht="44.25" customHeight="1" spans="1:5">
      <c r="A18" s="137" t="s">
        <v>27</v>
      </c>
      <c r="B18" s="138"/>
      <c r="C18" s="135"/>
      <c r="D18" s="134" t="s">
        <v>28</v>
      </c>
      <c r="E18" s="102"/>
    </row>
    <row r="19" s="100" customFormat="1" ht="27" customHeight="1" spans="1:5">
      <c r="A19" s="137" t="s">
        <v>29</v>
      </c>
      <c r="B19" s="138"/>
      <c r="C19" s="128">
        <f>C21+C22</f>
        <v>0</v>
      </c>
      <c r="D19" s="136"/>
      <c r="E19" s="102"/>
    </row>
    <row r="20" s="100" customFormat="1" ht="27" customHeight="1" spans="1:5">
      <c r="A20" s="139" t="s">
        <v>30</v>
      </c>
      <c r="B20" s="140"/>
      <c r="C20" s="142"/>
      <c r="D20" s="134" t="s">
        <v>25</v>
      </c>
      <c r="E20" s="102"/>
    </row>
    <row r="21" s="100" customFormat="1" ht="37.5" customHeight="1" spans="1:5">
      <c r="A21" s="137" t="s">
        <v>31</v>
      </c>
      <c r="B21" s="138"/>
      <c r="C21" s="135"/>
      <c r="D21" s="136"/>
      <c r="E21" s="102"/>
    </row>
    <row r="22" s="100" customFormat="1" ht="42" customHeight="1" spans="1:5">
      <c r="A22" s="143" t="s">
        <v>32</v>
      </c>
      <c r="B22" s="144"/>
      <c r="C22" s="145"/>
      <c r="D22" s="146" t="s">
        <v>33</v>
      </c>
      <c r="E22" s="102"/>
    </row>
    <row r="23" s="100" customFormat="1" spans="1:5">
      <c r="A23" s="147"/>
      <c r="B23" s="148"/>
      <c r="C23" s="149"/>
      <c r="D23" s="150"/>
      <c r="E23" s="102"/>
    </row>
    <row r="24" s="100" customFormat="1" spans="1:5">
      <c r="A24" s="151" t="s">
        <v>34</v>
      </c>
      <c r="B24" s="152"/>
      <c r="C24" s="59"/>
      <c r="D24" s="153"/>
      <c r="E24" s="102"/>
    </row>
    <row r="25" s="100" customFormat="1" spans="1:5">
      <c r="A25" s="154" t="s">
        <v>35</v>
      </c>
      <c r="B25" s="152"/>
      <c r="C25" s="59"/>
      <c r="D25" s="153"/>
      <c r="E25" s="102"/>
    </row>
    <row r="26" s="100" customFormat="1" spans="1:5">
      <c r="A26" s="154" t="s">
        <v>36</v>
      </c>
      <c r="B26" s="152"/>
      <c r="C26" s="59"/>
      <c r="D26" s="153"/>
      <c r="E26" s="102"/>
    </row>
    <row r="27" s="100" customFormat="1" ht="18.75" spans="1:5">
      <c r="A27" s="154" t="s">
        <v>37</v>
      </c>
      <c r="B27" s="152"/>
      <c r="C27" s="59"/>
      <c r="D27" s="153"/>
      <c r="E27" s="102"/>
    </row>
    <row r="28" s="100" customFormat="1" ht="15.75" spans="1:5">
      <c r="A28" s="155" t="s">
        <v>38</v>
      </c>
      <c r="B28" s="156"/>
      <c r="C28" s="157"/>
      <c r="D28" s="158"/>
      <c r="E28" s="102"/>
    </row>
  </sheetData>
  <sheetProtection formatCells="0" formatColumns="0" formatRows="0" insertRows="0" insertColumns="0" deleteColumns="0" deleteRows="0"/>
  <mergeCells count="18">
    <mergeCell ref="A1:D1"/>
    <mergeCell ref="B2:D2"/>
    <mergeCell ref="A4:D4"/>
    <mergeCell ref="A8:B8"/>
    <mergeCell ref="A9:B9"/>
    <mergeCell ref="A10:B10"/>
    <mergeCell ref="A11:B11"/>
    <mergeCell ref="A12:B12"/>
    <mergeCell ref="A15:B15"/>
    <mergeCell ref="A16:B16"/>
    <mergeCell ref="A17:B17"/>
    <mergeCell ref="A18:B18"/>
    <mergeCell ref="A19:B19"/>
    <mergeCell ref="A20:B20"/>
    <mergeCell ref="A21:B21"/>
    <mergeCell ref="A22:B22"/>
    <mergeCell ref="D13:D14"/>
    <mergeCell ref="A13:B14"/>
  </mergeCells>
  <dataValidations count="1">
    <dataValidation type="list" showInputMessage="1" showErrorMessage="1" sqref="C13">
      <formula1>"纸浆,纸和纸板"</formula1>
    </dataValidation>
  </dataValidations>
  <pageMargins left="0.747916666666667" right="0.747916666666667" top="0.984027777777778" bottom="0.984027777777778" header="0.511805555555556" footer="0.511805555555556"/>
  <pageSetup paperSize="9" scale="92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57"/>
  <sheetViews>
    <sheetView view="pageBreakPreview" zoomScaleNormal="85" zoomScaleSheetLayoutView="100" workbookViewId="0">
      <selection activeCell="H20" sqref="H20"/>
    </sheetView>
  </sheetViews>
  <sheetFormatPr defaultColWidth="9" defaultRowHeight="13.5" outlineLevelCol="5"/>
  <cols>
    <col min="1" max="1" width="18.875" style="61" customWidth="1"/>
    <col min="2" max="2" width="13" style="61" customWidth="1"/>
    <col min="3" max="5" width="14.5" style="61" customWidth="1"/>
    <col min="6" max="6" width="12.2583333333333" style="61" customWidth="1"/>
    <col min="7" max="7" width="14.875" style="61" customWidth="1"/>
    <col min="8" max="8" width="12" style="61" customWidth="1"/>
    <col min="9" max="16384" width="9" style="61"/>
  </cols>
  <sheetData>
    <row r="1" ht="26.25" customHeight="1" spans="1:6">
      <c r="A1" s="62" t="s">
        <v>39</v>
      </c>
      <c r="B1" s="63"/>
      <c r="C1" s="63"/>
      <c r="D1" s="63"/>
      <c r="E1" s="63"/>
      <c r="F1" s="63"/>
    </row>
    <row r="2" ht="63" customHeight="1" spans="1:6">
      <c r="A2" s="64"/>
      <c r="B2" s="65" t="s">
        <v>40</v>
      </c>
      <c r="C2" s="66" t="s">
        <v>41</v>
      </c>
      <c r="D2" s="66" t="s">
        <v>42</v>
      </c>
      <c r="E2" s="66" t="s">
        <v>43</v>
      </c>
      <c r="F2" s="67" t="s">
        <v>44</v>
      </c>
    </row>
    <row r="3" ht="15.75" spans="1:6">
      <c r="A3" s="68" t="s">
        <v>45</v>
      </c>
      <c r="B3" s="69"/>
      <c r="C3" s="70">
        <f>'附录-指南缺省值'!D5</f>
        <v>26.7</v>
      </c>
      <c r="D3" s="71">
        <f>'附录-指南缺省值'!E5</f>
        <v>0.0274</v>
      </c>
      <c r="E3" s="72">
        <f>'附录-指南缺省值'!F5</f>
        <v>0.94</v>
      </c>
      <c r="F3" s="50">
        <f>B3*C3*D3*E3*44/12</f>
        <v>0</v>
      </c>
    </row>
    <row r="4" ht="15.75" spans="1:6">
      <c r="A4" s="68" t="s">
        <v>46</v>
      </c>
      <c r="B4" s="69"/>
      <c r="C4" s="70">
        <f>'附录-指南缺省值'!D6</f>
        <v>19.57</v>
      </c>
      <c r="D4" s="71">
        <f>'附录-指南缺省值'!E6</f>
        <v>0.0261</v>
      </c>
      <c r="E4" s="72">
        <f>'附录-指南缺省值'!F6</f>
        <v>0.93</v>
      </c>
      <c r="F4" s="50">
        <f t="shared" ref="F4:F24" si="0">B4*C4*D4*E4*44/12</f>
        <v>0</v>
      </c>
    </row>
    <row r="5" ht="15.75" spans="1:6">
      <c r="A5" s="68" t="s">
        <v>47</v>
      </c>
      <c r="B5" s="69"/>
      <c r="C5" s="70">
        <f>'附录-指南缺省值'!D7</f>
        <v>11.9</v>
      </c>
      <c r="D5" s="71">
        <f>'附录-指南缺省值'!E7</f>
        <v>0.028</v>
      </c>
      <c r="E5" s="72">
        <f>'附录-指南缺省值'!F7</f>
        <v>0.96</v>
      </c>
      <c r="F5" s="50">
        <f t="shared" si="0"/>
        <v>0</v>
      </c>
    </row>
    <row r="6" ht="15.75" spans="1:6">
      <c r="A6" s="68" t="s">
        <v>48</v>
      </c>
      <c r="B6" s="69"/>
      <c r="C6" s="70">
        <f>'附录-指南缺省值'!D8</f>
        <v>26.334</v>
      </c>
      <c r="D6" s="71">
        <f>'附录-指南缺省值'!E8</f>
        <v>0.02541</v>
      </c>
      <c r="E6" s="72">
        <f>'附录-指南缺省值'!F8</f>
        <v>0.9</v>
      </c>
      <c r="F6" s="50">
        <f t="shared" si="0"/>
        <v>0</v>
      </c>
    </row>
    <row r="7" ht="15.75" spans="1:6">
      <c r="A7" s="68" t="s">
        <v>49</v>
      </c>
      <c r="B7" s="69"/>
      <c r="C7" s="70">
        <f>'附录-指南缺省值'!D9</f>
        <v>12.545</v>
      </c>
      <c r="D7" s="71">
        <f>'附录-指南缺省值'!E9</f>
        <v>0.02541</v>
      </c>
      <c r="E7" s="72">
        <f>'附录-指南缺省值'!F9</f>
        <v>0.9</v>
      </c>
      <c r="F7" s="50">
        <f t="shared" si="0"/>
        <v>0</v>
      </c>
    </row>
    <row r="8" ht="15.75" spans="1:6">
      <c r="A8" s="68" t="s">
        <v>50</v>
      </c>
      <c r="B8" s="69"/>
      <c r="C8" s="70">
        <f>'附录-指南缺省值'!D10</f>
        <v>17.46</v>
      </c>
      <c r="D8" s="71">
        <f>'附录-指南缺省值'!E10</f>
        <v>0.0336</v>
      </c>
      <c r="E8" s="72">
        <f>'附录-指南缺省值'!F10</f>
        <v>0.9</v>
      </c>
      <c r="F8" s="50">
        <f t="shared" si="0"/>
        <v>0</v>
      </c>
    </row>
    <row r="9" ht="15.75" spans="1:6">
      <c r="A9" s="68" t="s">
        <v>51</v>
      </c>
      <c r="B9" s="69"/>
      <c r="C9" s="70">
        <f>'附录-指南缺省值'!D11</f>
        <v>32.5</v>
      </c>
      <c r="D9" s="71">
        <f>'附录-指南缺省值'!E11</f>
        <v>0.0275</v>
      </c>
      <c r="E9" s="72">
        <f>'附录-指南缺省值'!F11</f>
        <v>1</v>
      </c>
      <c r="F9" s="50">
        <f t="shared" si="0"/>
        <v>0</v>
      </c>
    </row>
    <row r="10" ht="15.75" spans="1:6">
      <c r="A10" s="68" t="s">
        <v>52</v>
      </c>
      <c r="B10" s="69"/>
      <c r="C10" s="70">
        <f>'附录-指南缺省值'!D12</f>
        <v>28.435</v>
      </c>
      <c r="D10" s="71">
        <f>'附录-指南缺省值'!E12</f>
        <v>0.0295</v>
      </c>
      <c r="E10" s="72">
        <f>'附录-指南缺省值'!F12</f>
        <v>0.93</v>
      </c>
      <c r="F10" s="50">
        <f t="shared" si="0"/>
        <v>0</v>
      </c>
    </row>
    <row r="11" ht="15.75" spans="1:6">
      <c r="A11" s="68" t="s">
        <v>53</v>
      </c>
      <c r="B11" s="69"/>
      <c r="C11" s="70">
        <f>'附录-指南缺省值'!D13</f>
        <v>41.816</v>
      </c>
      <c r="D11" s="71">
        <f>'附录-指南缺省值'!E13</f>
        <v>0.0201</v>
      </c>
      <c r="E11" s="72">
        <f>'附录-指南缺省值'!F13</f>
        <v>0.98</v>
      </c>
      <c r="F11" s="50">
        <f t="shared" si="0"/>
        <v>0</v>
      </c>
    </row>
    <row r="12" ht="15.75" spans="1:6">
      <c r="A12" s="68" t="s">
        <v>54</v>
      </c>
      <c r="B12" s="69"/>
      <c r="C12" s="70">
        <f>'附录-指南缺省值'!D14</f>
        <v>41.816</v>
      </c>
      <c r="D12" s="71">
        <f>'附录-指南缺省值'!E14</f>
        <v>0.0211</v>
      </c>
      <c r="E12" s="72">
        <f>'附录-指南缺省值'!F14</f>
        <v>0.98</v>
      </c>
      <c r="F12" s="50">
        <f t="shared" si="0"/>
        <v>0</v>
      </c>
    </row>
    <row r="13" ht="15.75" spans="1:6">
      <c r="A13" s="68" t="s">
        <v>55</v>
      </c>
      <c r="B13" s="69"/>
      <c r="C13" s="70">
        <f>'附录-指南缺省值'!D15</f>
        <v>43.07</v>
      </c>
      <c r="D13" s="71">
        <f>'附录-指南缺省值'!E15</f>
        <v>0.0189</v>
      </c>
      <c r="E13" s="72">
        <f>'附录-指南缺省值'!F15</f>
        <v>0.98</v>
      </c>
      <c r="F13" s="50">
        <f t="shared" si="0"/>
        <v>0</v>
      </c>
    </row>
    <row r="14" ht="15.75" spans="1:6">
      <c r="A14" s="68" t="s">
        <v>56</v>
      </c>
      <c r="B14" s="69"/>
      <c r="C14" s="70">
        <f>'附录-指南缺省值'!D16</f>
        <v>42.652</v>
      </c>
      <c r="D14" s="71">
        <f>'附录-指南缺省值'!E16</f>
        <v>0.0202</v>
      </c>
      <c r="E14" s="72">
        <f>'附录-指南缺省值'!F16</f>
        <v>0.98</v>
      </c>
      <c r="F14" s="50">
        <f t="shared" si="0"/>
        <v>0</v>
      </c>
    </row>
    <row r="15" ht="15.75" spans="1:6">
      <c r="A15" s="68" t="s">
        <v>57</v>
      </c>
      <c r="B15" s="69"/>
      <c r="C15" s="70">
        <f>'附录-指南缺省值'!D17</f>
        <v>43.07</v>
      </c>
      <c r="D15" s="71">
        <f>'附录-指南缺省值'!E17</f>
        <v>0.0196</v>
      </c>
      <c r="E15" s="72">
        <f>'附录-指南缺省值'!F17</f>
        <v>0.98</v>
      </c>
      <c r="F15" s="50">
        <f t="shared" si="0"/>
        <v>0</v>
      </c>
    </row>
    <row r="16" ht="15.75" spans="1:6">
      <c r="A16" s="68" t="s">
        <v>58</v>
      </c>
      <c r="B16" s="69"/>
      <c r="C16" s="70">
        <f>'附录-指南缺省值'!D18</f>
        <v>44.2</v>
      </c>
      <c r="D16" s="71">
        <f>'附录-指南缺省值'!E18</f>
        <v>0.0172</v>
      </c>
      <c r="E16" s="72">
        <f>'附录-指南缺省值'!F18</f>
        <v>0.98</v>
      </c>
      <c r="F16" s="50">
        <f t="shared" si="0"/>
        <v>0</v>
      </c>
    </row>
    <row r="17" ht="15.75" spans="1:6">
      <c r="A17" s="68" t="s">
        <v>59</v>
      </c>
      <c r="B17" s="69"/>
      <c r="C17" s="70">
        <f>'附录-指南缺省值'!D19</f>
        <v>50.179</v>
      </c>
      <c r="D17" s="71">
        <f>'附录-指南缺省值'!E19</f>
        <v>0.0172</v>
      </c>
      <c r="E17" s="72">
        <f>'附录-指南缺省值'!F19</f>
        <v>0.98</v>
      </c>
      <c r="F17" s="50">
        <f t="shared" si="0"/>
        <v>0</v>
      </c>
    </row>
    <row r="18" ht="15.75" spans="1:6">
      <c r="A18" s="68" t="s">
        <v>60</v>
      </c>
      <c r="B18" s="69"/>
      <c r="C18" s="70">
        <f>'附录-指南缺省值'!D20</f>
        <v>45.998</v>
      </c>
      <c r="D18" s="71">
        <f>'附录-指南缺省值'!E20</f>
        <v>0.0182</v>
      </c>
      <c r="E18" s="72">
        <f>'附录-指南缺省值'!F20</f>
        <v>0.98</v>
      </c>
      <c r="F18" s="50">
        <f t="shared" si="0"/>
        <v>0</v>
      </c>
    </row>
    <row r="19" ht="15.75" spans="1:6">
      <c r="A19" s="68" t="s">
        <v>61</v>
      </c>
      <c r="B19" s="69"/>
      <c r="C19" s="70">
        <f>'附录-指南缺省值'!D21</f>
        <v>33.453</v>
      </c>
      <c r="D19" s="71">
        <f>'附录-指南缺省值'!E21</f>
        <v>0.022</v>
      </c>
      <c r="E19" s="72">
        <f>'附录-指南缺省值'!F21</f>
        <v>0.98</v>
      </c>
      <c r="F19" s="50">
        <f t="shared" si="0"/>
        <v>0</v>
      </c>
    </row>
    <row r="20" ht="15.75" spans="1:6">
      <c r="A20" s="68" t="s">
        <v>62</v>
      </c>
      <c r="B20" s="69"/>
      <c r="C20" s="70">
        <f>'附录-指南缺省值'!D22</f>
        <v>179.81</v>
      </c>
      <c r="D20" s="71">
        <f>'附录-指南缺省值'!E22</f>
        <v>0.01358</v>
      </c>
      <c r="E20" s="72">
        <f>'附录-指南缺省值'!F22</f>
        <v>0.99</v>
      </c>
      <c r="F20" s="50">
        <f t="shared" si="0"/>
        <v>0</v>
      </c>
    </row>
    <row r="21" ht="15.75" spans="1:6">
      <c r="A21" s="68" t="s">
        <v>63</v>
      </c>
      <c r="B21" s="69"/>
      <c r="C21" s="70">
        <f>'附录-指南缺省值'!D23</f>
        <v>33</v>
      </c>
      <c r="D21" s="71">
        <f>'附录-指南缺省值'!E23</f>
        <v>0.0708</v>
      </c>
      <c r="E21" s="72">
        <f>'附录-指南缺省值'!F23</f>
        <v>0.99</v>
      </c>
      <c r="F21" s="50">
        <f t="shared" si="0"/>
        <v>0</v>
      </c>
    </row>
    <row r="22" ht="15.75" spans="1:6">
      <c r="A22" s="68" t="s">
        <v>64</v>
      </c>
      <c r="B22" s="69"/>
      <c r="C22" s="70">
        <f>'附录-指南缺省值'!D24</f>
        <v>84</v>
      </c>
      <c r="D22" s="71">
        <f>'附录-指南缺省值'!E24</f>
        <v>0.0496</v>
      </c>
      <c r="E22" s="72">
        <f>'附录-指南缺省值'!F24</f>
        <v>0.99</v>
      </c>
      <c r="F22" s="50">
        <f t="shared" si="0"/>
        <v>0</v>
      </c>
    </row>
    <row r="23" ht="15.75" spans="1:6">
      <c r="A23" s="68" t="s">
        <v>65</v>
      </c>
      <c r="B23" s="69"/>
      <c r="C23" s="70">
        <f>'附录-指南缺省值'!D25</f>
        <v>52.27</v>
      </c>
      <c r="D23" s="71">
        <f>'附录-指南缺省值'!E25</f>
        <v>0.0122</v>
      </c>
      <c r="E23" s="72">
        <f>'附录-指南缺省值'!F25</f>
        <v>0.99</v>
      </c>
      <c r="F23" s="50">
        <f t="shared" si="0"/>
        <v>0</v>
      </c>
    </row>
    <row r="24" ht="15.75" spans="1:6">
      <c r="A24" s="68" t="s">
        <v>66</v>
      </c>
      <c r="B24" s="69"/>
      <c r="C24" s="70">
        <f>'附录-指南缺省值'!D26</f>
        <v>389.31</v>
      </c>
      <c r="D24" s="71">
        <f>'附录-指南缺省值'!E26</f>
        <v>0.0153</v>
      </c>
      <c r="E24" s="72">
        <f>'附录-指南缺省值'!F26</f>
        <v>0.99</v>
      </c>
      <c r="F24" s="50">
        <f t="shared" si="0"/>
        <v>0</v>
      </c>
    </row>
    <row r="25" s="60" customFormat="1" ht="16.5" spans="1:6">
      <c r="A25" s="73" t="s">
        <v>67</v>
      </c>
      <c r="B25" s="74"/>
      <c r="C25" s="75"/>
      <c r="D25" s="75"/>
      <c r="E25" s="75"/>
      <c r="F25" s="76">
        <f>SUM(F3:F24)</f>
        <v>0</v>
      </c>
    </row>
    <row r="26" ht="75.75" customHeight="1" spans="1:6">
      <c r="A26" s="77" t="s">
        <v>68</v>
      </c>
      <c r="B26" s="78"/>
      <c r="C26" s="78"/>
      <c r="D26" s="78"/>
      <c r="E26" s="78"/>
      <c r="F26" s="78"/>
    </row>
    <row r="27" ht="10.5" customHeight="1"/>
    <row r="28" ht="21" hidden="1" customHeight="1" spans="1:1">
      <c r="A28" s="60"/>
    </row>
    <row r="29" ht="14.25" hidden="1" spans="1:1">
      <c r="A29" s="60" t="s">
        <v>69</v>
      </c>
    </row>
    <row r="30" ht="14.25" hidden="1"/>
    <row r="31" ht="16.5" hidden="1" customHeight="1" spans="1:6">
      <c r="A31" s="79" t="s">
        <v>70</v>
      </c>
      <c r="B31" s="80" t="s">
        <v>71</v>
      </c>
      <c r="C31" s="81"/>
      <c r="D31" s="81"/>
      <c r="E31" s="81"/>
      <c r="F31" s="82"/>
    </row>
    <row r="32" ht="60" hidden="1" customHeight="1" spans="1:6">
      <c r="A32" s="83"/>
      <c r="B32" s="84" t="s">
        <v>40</v>
      </c>
      <c r="C32" s="85" t="s">
        <v>41</v>
      </c>
      <c r="D32" s="85" t="s">
        <v>42</v>
      </c>
      <c r="E32" s="85" t="s">
        <v>43</v>
      </c>
      <c r="F32" s="86" t="s">
        <v>44</v>
      </c>
    </row>
    <row r="33" ht="15.75" hidden="1" spans="1:6">
      <c r="A33" s="87" t="s">
        <v>45</v>
      </c>
      <c r="B33" s="88"/>
      <c r="C33" s="89">
        <v>26.7</v>
      </c>
      <c r="D33" s="90">
        <f>27.4*10^-3</f>
        <v>0.0274</v>
      </c>
      <c r="E33" s="91">
        <v>0.94</v>
      </c>
      <c r="F33" s="50">
        <f>B33*C33*D33*E33*44/12</f>
        <v>0</v>
      </c>
    </row>
    <row r="34" ht="15.75" hidden="1" spans="1:6">
      <c r="A34" s="87" t="s">
        <v>46</v>
      </c>
      <c r="B34" s="88"/>
      <c r="C34" s="89">
        <v>19.57</v>
      </c>
      <c r="D34" s="90">
        <f>26.1*10^-3</f>
        <v>0.0261</v>
      </c>
      <c r="E34" s="91">
        <v>0.93</v>
      </c>
      <c r="F34" s="50">
        <f t="shared" ref="F34:F54" si="1">B34*C34*D34*E34*44/12</f>
        <v>0</v>
      </c>
    </row>
    <row r="35" ht="15.75" hidden="1" spans="1:6">
      <c r="A35" s="87" t="s">
        <v>47</v>
      </c>
      <c r="B35" s="88"/>
      <c r="C35" s="89">
        <v>11.9</v>
      </c>
      <c r="D35" s="90">
        <f>28*10^-3</f>
        <v>0.028</v>
      </c>
      <c r="E35" s="91">
        <v>0.96</v>
      </c>
      <c r="F35" s="50">
        <f t="shared" si="1"/>
        <v>0</v>
      </c>
    </row>
    <row r="36" ht="15.75" hidden="1" spans="1:6">
      <c r="A36" s="87" t="s">
        <v>48</v>
      </c>
      <c r="B36" s="88"/>
      <c r="C36" s="89">
        <v>26.334</v>
      </c>
      <c r="D36" s="90">
        <f>25.41*10^-3</f>
        <v>0.02541</v>
      </c>
      <c r="E36" s="91">
        <v>0.9</v>
      </c>
      <c r="F36" s="50">
        <f t="shared" si="1"/>
        <v>0</v>
      </c>
    </row>
    <row r="37" ht="15.75" hidden="1" spans="1:6">
      <c r="A37" s="87" t="s">
        <v>49</v>
      </c>
      <c r="B37" s="88"/>
      <c r="C37" s="89">
        <v>12.545</v>
      </c>
      <c r="D37" s="90">
        <f>25.41*10^-3</f>
        <v>0.02541</v>
      </c>
      <c r="E37" s="91">
        <v>0.9</v>
      </c>
      <c r="F37" s="50">
        <f t="shared" si="1"/>
        <v>0</v>
      </c>
    </row>
    <row r="38" ht="15.75" hidden="1" spans="1:6">
      <c r="A38" s="87" t="s">
        <v>50</v>
      </c>
      <c r="B38" s="88"/>
      <c r="C38" s="89">
        <v>17.46</v>
      </c>
      <c r="D38" s="90">
        <f>33.6*10^-3</f>
        <v>0.0336</v>
      </c>
      <c r="E38" s="91">
        <v>0.9</v>
      </c>
      <c r="F38" s="50">
        <f t="shared" si="1"/>
        <v>0</v>
      </c>
    </row>
    <row r="39" ht="15.75" hidden="1" spans="1:6">
      <c r="A39" s="87" t="s">
        <v>51</v>
      </c>
      <c r="B39" s="88"/>
      <c r="C39" s="89">
        <v>32.5</v>
      </c>
      <c r="D39" s="90">
        <f>27.5*10^-3</f>
        <v>0.0275</v>
      </c>
      <c r="E39" s="91">
        <v>1</v>
      </c>
      <c r="F39" s="50">
        <f t="shared" si="1"/>
        <v>0</v>
      </c>
    </row>
    <row r="40" ht="15.75" hidden="1" spans="1:6">
      <c r="A40" s="87" t="s">
        <v>52</v>
      </c>
      <c r="B40" s="88"/>
      <c r="C40" s="89">
        <v>28.435</v>
      </c>
      <c r="D40" s="90">
        <f>29.5*10^-3</f>
        <v>0.0295</v>
      </c>
      <c r="E40" s="91">
        <v>0.93</v>
      </c>
      <c r="F40" s="50">
        <f t="shared" si="1"/>
        <v>0</v>
      </c>
    </row>
    <row r="41" ht="15.75" hidden="1" spans="1:6">
      <c r="A41" s="87" t="s">
        <v>53</v>
      </c>
      <c r="B41" s="88"/>
      <c r="C41" s="89">
        <v>41.816</v>
      </c>
      <c r="D41" s="90">
        <f>20.1*10^-3</f>
        <v>0.0201</v>
      </c>
      <c r="E41" s="91">
        <v>0.98</v>
      </c>
      <c r="F41" s="50">
        <f t="shared" si="1"/>
        <v>0</v>
      </c>
    </row>
    <row r="42" ht="15.75" hidden="1" spans="1:6">
      <c r="A42" s="87" t="s">
        <v>54</v>
      </c>
      <c r="B42" s="88"/>
      <c r="C42" s="89">
        <v>41.816</v>
      </c>
      <c r="D42" s="90">
        <f>21.1*10^-3</f>
        <v>0.0211</v>
      </c>
      <c r="E42" s="91">
        <v>0.98</v>
      </c>
      <c r="F42" s="50">
        <f t="shared" si="1"/>
        <v>0</v>
      </c>
    </row>
    <row r="43" ht="15.75" hidden="1" spans="1:6">
      <c r="A43" s="87" t="s">
        <v>55</v>
      </c>
      <c r="B43" s="88"/>
      <c r="C43" s="89">
        <v>43.07</v>
      </c>
      <c r="D43" s="90">
        <f>18.9*10^-3</f>
        <v>0.0189</v>
      </c>
      <c r="E43" s="91">
        <v>0.98</v>
      </c>
      <c r="F43" s="50">
        <f t="shared" si="1"/>
        <v>0</v>
      </c>
    </row>
    <row r="44" ht="15.75" hidden="1" spans="1:6">
      <c r="A44" s="87" t="s">
        <v>56</v>
      </c>
      <c r="B44" s="88"/>
      <c r="C44" s="89">
        <v>42.652</v>
      </c>
      <c r="D44" s="90">
        <f>20.2*10^-3</f>
        <v>0.0202</v>
      </c>
      <c r="E44" s="91">
        <v>0.98</v>
      </c>
      <c r="F44" s="50">
        <f t="shared" si="1"/>
        <v>0</v>
      </c>
    </row>
    <row r="45" ht="15.75" hidden="1" spans="1:6">
      <c r="A45" s="87" t="s">
        <v>57</v>
      </c>
      <c r="B45" s="88"/>
      <c r="C45" s="89">
        <v>43.07</v>
      </c>
      <c r="D45" s="90">
        <f>19.6*10^-3</f>
        <v>0.0196</v>
      </c>
      <c r="E45" s="91">
        <v>0.98</v>
      </c>
      <c r="F45" s="50">
        <f t="shared" si="1"/>
        <v>0</v>
      </c>
    </row>
    <row r="46" ht="15.75" hidden="1" spans="1:6">
      <c r="A46" s="87" t="s">
        <v>58</v>
      </c>
      <c r="B46" s="88"/>
      <c r="C46" s="89">
        <v>44.2</v>
      </c>
      <c r="D46" s="90">
        <f>17.2*10^-3</f>
        <v>0.0172</v>
      </c>
      <c r="E46" s="91">
        <v>0.98</v>
      </c>
      <c r="F46" s="50">
        <f t="shared" si="1"/>
        <v>0</v>
      </c>
    </row>
    <row r="47" ht="15.75" hidden="1" spans="1:6">
      <c r="A47" s="87" t="s">
        <v>59</v>
      </c>
      <c r="B47" s="88"/>
      <c r="C47" s="89">
        <v>50.179</v>
      </c>
      <c r="D47" s="90">
        <f>17.2*10^-3</f>
        <v>0.0172</v>
      </c>
      <c r="E47" s="91">
        <v>0.98</v>
      </c>
      <c r="F47" s="50">
        <f t="shared" si="1"/>
        <v>0</v>
      </c>
    </row>
    <row r="48" ht="15.75" hidden="1" spans="1:6">
      <c r="A48" s="87" t="s">
        <v>60</v>
      </c>
      <c r="B48" s="88"/>
      <c r="C48" s="89">
        <v>45.998</v>
      </c>
      <c r="D48" s="90">
        <f>18.2*10^-3</f>
        <v>0.0182</v>
      </c>
      <c r="E48" s="91">
        <v>0.98</v>
      </c>
      <c r="F48" s="50">
        <f t="shared" si="1"/>
        <v>0</v>
      </c>
    </row>
    <row r="49" ht="15.75" hidden="1" spans="1:6">
      <c r="A49" s="87" t="s">
        <v>61</v>
      </c>
      <c r="B49" s="88"/>
      <c r="C49" s="89">
        <v>33.453</v>
      </c>
      <c r="D49" s="90">
        <f>22*10^-3</f>
        <v>0.022</v>
      </c>
      <c r="E49" s="91">
        <v>0.98</v>
      </c>
      <c r="F49" s="50">
        <f t="shared" si="1"/>
        <v>0</v>
      </c>
    </row>
    <row r="50" ht="15.75" hidden="1" spans="1:6">
      <c r="A50" s="87" t="s">
        <v>62</v>
      </c>
      <c r="B50" s="88"/>
      <c r="C50" s="89">
        <v>179.81</v>
      </c>
      <c r="D50" s="90">
        <f>13.58*10^-3</f>
        <v>0.01358</v>
      </c>
      <c r="E50" s="91">
        <v>0.99</v>
      </c>
      <c r="F50" s="50">
        <f t="shared" si="1"/>
        <v>0</v>
      </c>
    </row>
    <row r="51" ht="15.75" hidden="1" spans="1:6">
      <c r="A51" s="87" t="s">
        <v>63</v>
      </c>
      <c r="B51" s="88"/>
      <c r="C51" s="89">
        <v>33</v>
      </c>
      <c r="D51" s="90">
        <f>70.8*10^-3</f>
        <v>0.0708</v>
      </c>
      <c r="E51" s="91">
        <v>0.99</v>
      </c>
      <c r="F51" s="50">
        <f t="shared" si="1"/>
        <v>0</v>
      </c>
    </row>
    <row r="52" ht="15.75" hidden="1" spans="1:6">
      <c r="A52" s="87" t="s">
        <v>64</v>
      </c>
      <c r="B52" s="88"/>
      <c r="C52" s="89">
        <v>84</v>
      </c>
      <c r="D52" s="90">
        <f>49.6*10^-3</f>
        <v>0.0496</v>
      </c>
      <c r="E52" s="91">
        <v>0.99</v>
      </c>
      <c r="F52" s="50">
        <f t="shared" si="1"/>
        <v>0</v>
      </c>
    </row>
    <row r="53" ht="15.75" hidden="1" spans="1:6">
      <c r="A53" s="87" t="s">
        <v>65</v>
      </c>
      <c r="B53" s="88"/>
      <c r="C53" s="89">
        <v>52.27</v>
      </c>
      <c r="D53" s="90">
        <f>12.2*10^-3</f>
        <v>0.0122</v>
      </c>
      <c r="E53" s="91">
        <v>0.99</v>
      </c>
      <c r="F53" s="50">
        <f t="shared" si="1"/>
        <v>0</v>
      </c>
    </row>
    <row r="54" ht="15.75" hidden="1" spans="1:6">
      <c r="A54" s="87" t="s">
        <v>66</v>
      </c>
      <c r="B54" s="88"/>
      <c r="C54" s="89">
        <v>389.31</v>
      </c>
      <c r="D54" s="90">
        <f>15.3*10^-3</f>
        <v>0.0153</v>
      </c>
      <c r="E54" s="91">
        <v>0.99</v>
      </c>
      <c r="F54" s="50">
        <f t="shared" si="1"/>
        <v>0</v>
      </c>
    </row>
    <row r="55" ht="15.75" hidden="1" spans="1:6">
      <c r="A55" s="92" t="s">
        <v>67</v>
      </c>
      <c r="B55" s="93"/>
      <c r="C55" s="94"/>
      <c r="D55" s="95"/>
      <c r="E55" s="95"/>
      <c r="F55" s="96">
        <f>SUM(F33:F54)</f>
        <v>0</v>
      </c>
    </row>
    <row r="56" ht="39.75" hidden="1" customHeight="1" spans="1:6">
      <c r="A56" s="97" t="s">
        <v>72</v>
      </c>
      <c r="B56" s="98"/>
      <c r="C56" s="98"/>
      <c r="D56" s="98"/>
      <c r="E56" s="98"/>
      <c r="F56" s="98"/>
    </row>
    <row r="57" hidden="1"/>
  </sheetData>
  <sheetProtection formatCells="0" formatColumns="0" formatRows="0" insertRows="0" insertColumns="0" insertHyperlinks="0" deleteColumns="0" deleteRows="0"/>
  <mergeCells count="4">
    <mergeCell ref="A26:F26"/>
    <mergeCell ref="B31:F31"/>
    <mergeCell ref="A56:F56"/>
    <mergeCell ref="A31:A32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24"/>
  <sheetViews>
    <sheetView view="pageBreakPreview" zoomScaleNormal="85" zoomScaleSheetLayoutView="100" workbookViewId="0">
      <selection activeCell="F6" sqref="F6"/>
    </sheetView>
  </sheetViews>
  <sheetFormatPr defaultColWidth="9" defaultRowHeight="15.75" outlineLevelCol="3"/>
  <cols>
    <col min="1" max="1" width="23.5" style="35" customWidth="1"/>
    <col min="2" max="2" width="29.875" style="36" customWidth="1"/>
    <col min="3" max="3" width="24" style="36" customWidth="1"/>
    <col min="4" max="4" width="14.875" style="37" customWidth="1"/>
    <col min="5" max="5" width="9" style="36"/>
    <col min="6" max="6" width="18.7583333333333" style="36" customWidth="1"/>
    <col min="7" max="8" width="9" style="36"/>
    <col min="9" max="9" width="9.75833333333333" style="36" customWidth="1"/>
    <col min="10" max="16384" width="9" style="36"/>
  </cols>
  <sheetData>
    <row r="1" ht="24" customHeight="1" spans="1:1">
      <c r="A1" s="38" t="s">
        <v>73</v>
      </c>
    </row>
    <row r="2" ht="20.1" customHeight="1" spans="1:4">
      <c r="A2" s="39" t="s">
        <v>74</v>
      </c>
      <c r="B2" s="40"/>
      <c r="C2" s="41" t="s">
        <v>75</v>
      </c>
      <c r="D2" s="42" t="s">
        <v>11</v>
      </c>
    </row>
    <row r="3" ht="20.1" customHeight="1" spans="1:4">
      <c r="A3" s="43" t="s">
        <v>76</v>
      </c>
      <c r="B3" s="44" t="s">
        <v>77</v>
      </c>
      <c r="C3" s="44" t="s">
        <v>78</v>
      </c>
      <c r="D3" s="45"/>
    </row>
    <row r="4" ht="20.1" customHeight="1" spans="1:4">
      <c r="A4" s="46"/>
      <c r="B4" s="44" t="s">
        <v>79</v>
      </c>
      <c r="C4" s="44" t="s">
        <v>78</v>
      </c>
      <c r="D4" s="45"/>
    </row>
    <row r="5" ht="20.1" customHeight="1" spans="1:4">
      <c r="A5" s="46"/>
      <c r="B5" s="44" t="s">
        <v>80</v>
      </c>
      <c r="C5" s="44" t="s">
        <v>78</v>
      </c>
      <c r="D5" s="47">
        <f>D3-D4</f>
        <v>0</v>
      </c>
    </row>
    <row r="6" ht="20.1" customHeight="1" spans="1:4">
      <c r="A6" s="46"/>
      <c r="B6" s="44" t="s">
        <v>76</v>
      </c>
      <c r="C6" s="44" t="s">
        <v>81</v>
      </c>
      <c r="D6" s="47">
        <f>D5*D19</f>
        <v>0</v>
      </c>
    </row>
    <row r="7" ht="20.1" customHeight="1" spans="1:4">
      <c r="A7" s="43" t="s">
        <v>82</v>
      </c>
      <c r="B7" s="44" t="s">
        <v>83</v>
      </c>
      <c r="C7" s="44" t="s">
        <v>84</v>
      </c>
      <c r="D7" s="45"/>
    </row>
    <row r="8" ht="20.1" customHeight="1" spans="1:4">
      <c r="A8" s="46"/>
      <c r="B8" s="44" t="s">
        <v>85</v>
      </c>
      <c r="C8" s="44" t="s">
        <v>84</v>
      </c>
      <c r="D8" s="45"/>
    </row>
    <row r="9" ht="20.1" customHeight="1" spans="1:4">
      <c r="A9" s="46"/>
      <c r="B9" s="44" t="s">
        <v>86</v>
      </c>
      <c r="C9" s="44" t="s">
        <v>84</v>
      </c>
      <c r="D9" s="47">
        <f>D7-D8</f>
        <v>0</v>
      </c>
    </row>
    <row r="10" ht="20.1" customHeight="1" spans="1:4">
      <c r="A10" s="46"/>
      <c r="B10" s="44" t="s">
        <v>82</v>
      </c>
      <c r="C10" s="44" t="s">
        <v>81</v>
      </c>
      <c r="D10" s="47">
        <f>D9*D20</f>
        <v>0</v>
      </c>
    </row>
    <row r="11" ht="20.1" hidden="1" customHeight="1" spans="1:4">
      <c r="A11" s="43" t="s">
        <v>87</v>
      </c>
      <c r="B11" s="44" t="s">
        <v>88</v>
      </c>
      <c r="C11" s="44" t="s">
        <v>78</v>
      </c>
      <c r="D11" s="45"/>
    </row>
    <row r="12" ht="20.1" hidden="1" customHeight="1" spans="1:4">
      <c r="A12" s="46"/>
      <c r="B12" s="44" t="s">
        <v>89</v>
      </c>
      <c r="C12" s="44" t="s">
        <v>84</v>
      </c>
      <c r="D12" s="45"/>
    </row>
    <row r="13" ht="20.1" hidden="1" customHeight="1" spans="1:4">
      <c r="A13" s="46"/>
      <c r="B13" s="44" t="s">
        <v>90</v>
      </c>
      <c r="C13" s="44" t="s">
        <v>81</v>
      </c>
      <c r="D13" s="47">
        <f>D11*$D$19</f>
        <v>0</v>
      </c>
    </row>
    <row r="14" ht="20.1" hidden="1" customHeight="1" spans="1:4">
      <c r="A14" s="46"/>
      <c r="B14" s="44" t="s">
        <v>91</v>
      </c>
      <c r="C14" s="44" t="s">
        <v>81</v>
      </c>
      <c r="D14" s="47">
        <f>D12*$D$20</f>
        <v>0</v>
      </c>
    </row>
    <row r="15" ht="20.1" hidden="1" customHeight="1" spans="1:4">
      <c r="A15" s="43" t="s">
        <v>92</v>
      </c>
      <c r="B15" s="44" t="s">
        <v>88</v>
      </c>
      <c r="C15" s="44" t="s">
        <v>78</v>
      </c>
      <c r="D15" s="45"/>
    </row>
    <row r="16" ht="20.1" hidden="1" customHeight="1" spans="1:4">
      <c r="A16" s="46"/>
      <c r="B16" s="44" t="s">
        <v>89</v>
      </c>
      <c r="C16" s="44" t="s">
        <v>84</v>
      </c>
      <c r="D16" s="45"/>
    </row>
    <row r="17" ht="20.1" hidden="1" customHeight="1" spans="1:4">
      <c r="A17" s="46"/>
      <c r="B17" s="44" t="s">
        <v>90</v>
      </c>
      <c r="C17" s="44" t="s">
        <v>81</v>
      </c>
      <c r="D17" s="47">
        <f>D15*$D$19</f>
        <v>0</v>
      </c>
    </row>
    <row r="18" ht="20.1" hidden="1" customHeight="1" spans="1:4">
      <c r="A18" s="46"/>
      <c r="B18" s="44" t="s">
        <v>91</v>
      </c>
      <c r="C18" s="44" t="s">
        <v>81</v>
      </c>
      <c r="D18" s="47">
        <f>D16*$D$20</f>
        <v>0</v>
      </c>
    </row>
    <row r="19" ht="20.1" customHeight="1" spans="1:4">
      <c r="A19" s="48" t="s">
        <v>93</v>
      </c>
      <c r="B19" s="49"/>
      <c r="C19" s="44" t="s">
        <v>94</v>
      </c>
      <c r="D19" s="50">
        <v>0.6101</v>
      </c>
    </row>
    <row r="20" ht="20.1" customHeight="1" spans="1:4">
      <c r="A20" s="51" t="s">
        <v>95</v>
      </c>
      <c r="B20" s="52"/>
      <c r="C20" s="53" t="s">
        <v>96</v>
      </c>
      <c r="D20" s="54">
        <v>0.11</v>
      </c>
    </row>
    <row r="21" ht="30" customHeight="1" spans="1:4">
      <c r="A21" s="55" t="s">
        <v>97</v>
      </c>
      <c r="B21" s="55"/>
      <c r="C21" s="55"/>
      <c r="D21" s="55"/>
    </row>
    <row r="22" ht="30" customHeight="1" spans="1:4">
      <c r="A22" s="56" t="s">
        <v>98</v>
      </c>
      <c r="B22" s="56"/>
      <c r="C22" s="56"/>
      <c r="D22" s="56"/>
    </row>
    <row r="23" ht="27.75" customHeight="1" spans="1:4">
      <c r="A23" s="56" t="s">
        <v>99</v>
      </c>
      <c r="B23" s="56"/>
      <c r="C23" s="56"/>
      <c r="D23" s="56"/>
    </row>
    <row r="24" ht="15" spans="1:4">
      <c r="A24" s="57"/>
      <c r="B24" s="57"/>
      <c r="C24" s="58"/>
      <c r="D24" s="59"/>
    </row>
  </sheetData>
  <sheetProtection formatCells="0" formatColumns="0" formatRows="0" insertRows="0" insertColumns="0" insertHyperlinks="0" deleteColumns="0" deleteRows="0"/>
  <mergeCells count="10">
    <mergeCell ref="A2:B2"/>
    <mergeCell ref="A19:B19"/>
    <mergeCell ref="A20:B20"/>
    <mergeCell ref="A21:D21"/>
    <mergeCell ref="A22:D22"/>
    <mergeCell ref="A23:D23"/>
    <mergeCell ref="A3:A6"/>
    <mergeCell ref="A7:A10"/>
    <mergeCell ref="A11:A14"/>
    <mergeCell ref="A15:A18"/>
  </mergeCells>
  <pageMargins left="0.75" right="0.75" top="1" bottom="1" header="0.509027777777778" footer="0.509027777777778"/>
  <pageSetup paperSize="9" scale="95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48"/>
  <sheetViews>
    <sheetView tabSelected="1" view="pageBreakPreview" zoomScaleNormal="100" zoomScaleSheetLayoutView="100" workbookViewId="0">
      <selection activeCell="J22" sqref="J22"/>
    </sheetView>
  </sheetViews>
  <sheetFormatPr defaultColWidth="9" defaultRowHeight="13.5" outlineLevelCol="7"/>
  <cols>
    <col min="2" max="2" width="11.875" customWidth="1"/>
    <col min="3" max="3" width="11" customWidth="1"/>
    <col min="4" max="5" width="10.875" customWidth="1"/>
    <col min="6" max="6" width="10.7583333333333" customWidth="1"/>
  </cols>
  <sheetData>
    <row r="1" ht="14.25" spans="1:1">
      <c r="A1" s="1" t="s">
        <v>100</v>
      </c>
    </row>
    <row r="3" ht="16.5" spans="1:6">
      <c r="A3" s="2" t="s">
        <v>101</v>
      </c>
      <c r="B3" s="2"/>
      <c r="C3" s="2"/>
      <c r="D3" s="2"/>
      <c r="E3" s="2"/>
      <c r="F3" s="2"/>
    </row>
    <row r="4" ht="63.75" spans="1:6">
      <c r="A4" s="3" t="s">
        <v>102</v>
      </c>
      <c r="B4" s="4"/>
      <c r="C4" s="4" t="s">
        <v>103</v>
      </c>
      <c r="D4" s="5" t="s">
        <v>104</v>
      </c>
      <c r="E4" s="5" t="s">
        <v>105</v>
      </c>
      <c r="F4" s="6" t="s">
        <v>106</v>
      </c>
    </row>
    <row r="5" ht="15.75" spans="1:6">
      <c r="A5" s="7" t="s">
        <v>107</v>
      </c>
      <c r="B5" s="8" t="s">
        <v>108</v>
      </c>
      <c r="C5" s="9" t="s">
        <v>109</v>
      </c>
      <c r="D5" s="10">
        <v>26.7</v>
      </c>
      <c r="E5" s="11">
        <f>27.4*10^-3</f>
        <v>0.0274</v>
      </c>
      <c r="F5" s="12">
        <v>0.94</v>
      </c>
    </row>
    <row r="6" ht="15.75" spans="1:6">
      <c r="A6" s="7"/>
      <c r="B6" s="8" t="s">
        <v>110</v>
      </c>
      <c r="C6" s="9" t="s">
        <v>109</v>
      </c>
      <c r="D6" s="10">
        <v>19.57</v>
      </c>
      <c r="E6" s="11">
        <f>26.1*10^-3</f>
        <v>0.0261</v>
      </c>
      <c r="F6" s="12">
        <v>0.93</v>
      </c>
    </row>
    <row r="7" ht="15.75" spans="1:6">
      <c r="A7" s="7"/>
      <c r="B7" s="8" t="s">
        <v>111</v>
      </c>
      <c r="C7" s="9" t="s">
        <v>109</v>
      </c>
      <c r="D7" s="10">
        <v>11.9</v>
      </c>
      <c r="E7" s="11">
        <f>28*10^-3</f>
        <v>0.028</v>
      </c>
      <c r="F7" s="12">
        <v>0.96</v>
      </c>
    </row>
    <row r="8" ht="15.75" spans="1:6">
      <c r="A8" s="7"/>
      <c r="B8" s="8" t="s">
        <v>112</v>
      </c>
      <c r="C8" s="9" t="s">
        <v>109</v>
      </c>
      <c r="D8" s="10">
        <v>26.334</v>
      </c>
      <c r="E8" s="11">
        <f>25.41*10^-3</f>
        <v>0.02541</v>
      </c>
      <c r="F8" s="12">
        <v>0.9</v>
      </c>
    </row>
    <row r="9" ht="15.75" spans="1:6">
      <c r="A9" s="7"/>
      <c r="B9" s="8" t="s">
        <v>113</v>
      </c>
      <c r="C9" s="9" t="s">
        <v>109</v>
      </c>
      <c r="D9" s="10">
        <v>12.545</v>
      </c>
      <c r="E9" s="11">
        <f>25.41*10^-3</f>
        <v>0.02541</v>
      </c>
      <c r="F9" s="12">
        <v>0.9</v>
      </c>
    </row>
    <row r="10" ht="15.75" spans="1:6">
      <c r="A10" s="7"/>
      <c r="B10" s="8" t="s">
        <v>114</v>
      </c>
      <c r="C10" s="9" t="s">
        <v>109</v>
      </c>
      <c r="D10" s="10">
        <v>17.46</v>
      </c>
      <c r="E10" s="11">
        <f>33.6*10^-3</f>
        <v>0.0336</v>
      </c>
      <c r="F10" s="12">
        <v>0.9</v>
      </c>
    </row>
    <row r="11" ht="15.75" spans="1:6">
      <c r="A11" s="7"/>
      <c r="B11" s="8" t="s">
        <v>115</v>
      </c>
      <c r="C11" s="9" t="s">
        <v>109</v>
      </c>
      <c r="D11" s="10">
        <v>32.5</v>
      </c>
      <c r="E11" s="11">
        <f>27.5*10^-3</f>
        <v>0.0275</v>
      </c>
      <c r="F11" s="12">
        <v>1</v>
      </c>
    </row>
    <row r="12" ht="15.75" spans="1:6">
      <c r="A12" s="7"/>
      <c r="B12" s="8" t="s">
        <v>116</v>
      </c>
      <c r="C12" s="9" t="s">
        <v>109</v>
      </c>
      <c r="D12" s="10">
        <v>28.435</v>
      </c>
      <c r="E12" s="11">
        <f>29.5*10^-3</f>
        <v>0.0295</v>
      </c>
      <c r="F12" s="12">
        <v>0.93</v>
      </c>
    </row>
    <row r="13" ht="15.75" spans="1:6">
      <c r="A13" s="7" t="s">
        <v>117</v>
      </c>
      <c r="B13" s="8" t="s">
        <v>118</v>
      </c>
      <c r="C13" s="9" t="s">
        <v>109</v>
      </c>
      <c r="D13" s="10">
        <v>41.816</v>
      </c>
      <c r="E13" s="11">
        <f>20.1*10^-3</f>
        <v>0.0201</v>
      </c>
      <c r="F13" s="12">
        <v>0.98</v>
      </c>
    </row>
    <row r="14" ht="15.75" spans="1:6">
      <c r="A14" s="7"/>
      <c r="B14" s="8" t="s">
        <v>119</v>
      </c>
      <c r="C14" s="9" t="s">
        <v>109</v>
      </c>
      <c r="D14" s="10">
        <v>41.816</v>
      </c>
      <c r="E14" s="11">
        <f>21.1*10^-3</f>
        <v>0.0211</v>
      </c>
      <c r="F14" s="12">
        <v>0.98</v>
      </c>
    </row>
    <row r="15" ht="15.75" spans="1:6">
      <c r="A15" s="7"/>
      <c r="B15" s="8" t="s">
        <v>120</v>
      </c>
      <c r="C15" s="9" t="s">
        <v>109</v>
      </c>
      <c r="D15" s="10">
        <v>43.07</v>
      </c>
      <c r="E15" s="11">
        <f>18.9*10^-3</f>
        <v>0.0189</v>
      </c>
      <c r="F15" s="12">
        <v>0.98</v>
      </c>
    </row>
    <row r="16" ht="15.75" spans="1:6">
      <c r="A16" s="7"/>
      <c r="B16" s="8" t="s">
        <v>121</v>
      </c>
      <c r="C16" s="9" t="s">
        <v>109</v>
      </c>
      <c r="D16" s="10">
        <v>42.652</v>
      </c>
      <c r="E16" s="11">
        <f>20.2*10^-3</f>
        <v>0.0202</v>
      </c>
      <c r="F16" s="12">
        <v>0.98</v>
      </c>
    </row>
    <row r="17" ht="15.75" spans="1:6">
      <c r="A17" s="7"/>
      <c r="B17" s="8" t="s">
        <v>122</v>
      </c>
      <c r="C17" s="9" t="s">
        <v>109</v>
      </c>
      <c r="D17" s="10">
        <v>43.07</v>
      </c>
      <c r="E17" s="11">
        <f>19.6*10^-3</f>
        <v>0.0196</v>
      </c>
      <c r="F17" s="12">
        <v>0.98</v>
      </c>
    </row>
    <row r="18" ht="15.75" spans="1:6">
      <c r="A18" s="7"/>
      <c r="B18" s="8" t="s">
        <v>123</v>
      </c>
      <c r="C18" s="9" t="s">
        <v>109</v>
      </c>
      <c r="D18" s="10">
        <v>44.2</v>
      </c>
      <c r="E18" s="11">
        <f>17.2*10^-3</f>
        <v>0.0172</v>
      </c>
      <c r="F18" s="12">
        <v>0.98</v>
      </c>
    </row>
    <row r="19" ht="15.75" spans="1:6">
      <c r="A19" s="7"/>
      <c r="B19" s="8" t="s">
        <v>124</v>
      </c>
      <c r="C19" s="9" t="s">
        <v>109</v>
      </c>
      <c r="D19" s="10">
        <v>50.179</v>
      </c>
      <c r="E19" s="11">
        <f>17.2*10^-3</f>
        <v>0.0172</v>
      </c>
      <c r="F19" s="12">
        <v>0.98</v>
      </c>
    </row>
    <row r="20" ht="15.75" spans="1:6">
      <c r="A20" s="7"/>
      <c r="B20" s="8" t="s">
        <v>125</v>
      </c>
      <c r="C20" s="9" t="s">
        <v>109</v>
      </c>
      <c r="D20" s="10">
        <v>45.998</v>
      </c>
      <c r="E20" s="11">
        <f>18.2*10^-3</f>
        <v>0.0182</v>
      </c>
      <c r="F20" s="12">
        <v>0.98</v>
      </c>
    </row>
    <row r="21" ht="15.75" spans="1:6">
      <c r="A21" s="7"/>
      <c r="B21" s="8" t="s">
        <v>126</v>
      </c>
      <c r="C21" s="9" t="s">
        <v>109</v>
      </c>
      <c r="D21" s="10">
        <v>33.453</v>
      </c>
      <c r="E21" s="11">
        <f>22*10^-3</f>
        <v>0.022</v>
      </c>
      <c r="F21" s="12">
        <v>0.98</v>
      </c>
    </row>
    <row r="22" ht="15.75" spans="1:6">
      <c r="A22" s="7" t="s">
        <v>127</v>
      </c>
      <c r="B22" s="8" t="s">
        <v>128</v>
      </c>
      <c r="C22" s="9" t="s">
        <v>129</v>
      </c>
      <c r="D22" s="10">
        <v>179.81</v>
      </c>
      <c r="E22" s="11">
        <f>13.58*10^-3</f>
        <v>0.01358</v>
      </c>
      <c r="F22" s="12">
        <v>0.99</v>
      </c>
    </row>
    <row r="23" ht="15.75" spans="1:6">
      <c r="A23" s="7"/>
      <c r="B23" s="8" t="s">
        <v>130</v>
      </c>
      <c r="C23" s="9" t="s">
        <v>129</v>
      </c>
      <c r="D23" s="10">
        <v>33</v>
      </c>
      <c r="E23" s="11">
        <f>70.8*10^-3</f>
        <v>0.0708</v>
      </c>
      <c r="F23" s="12">
        <v>0.99</v>
      </c>
    </row>
    <row r="24" ht="15.75" spans="1:6">
      <c r="A24" s="7"/>
      <c r="B24" s="8" t="s">
        <v>131</v>
      </c>
      <c r="C24" s="9" t="s">
        <v>129</v>
      </c>
      <c r="D24" s="10">
        <v>84</v>
      </c>
      <c r="E24" s="11">
        <f>49.6*10^-3</f>
        <v>0.0496</v>
      </c>
      <c r="F24" s="12">
        <v>0.99</v>
      </c>
    </row>
    <row r="25" ht="15.75" spans="1:6">
      <c r="A25" s="7"/>
      <c r="B25" s="8" t="s">
        <v>132</v>
      </c>
      <c r="C25" s="9" t="s">
        <v>129</v>
      </c>
      <c r="D25" s="10">
        <v>52.27</v>
      </c>
      <c r="E25" s="11">
        <f>12.2*10^-3</f>
        <v>0.0122</v>
      </c>
      <c r="F25" s="12">
        <v>0.99</v>
      </c>
    </row>
    <row r="26" ht="16.5" spans="1:6">
      <c r="A26" s="13"/>
      <c r="B26" s="14" t="s">
        <v>133</v>
      </c>
      <c r="C26" s="15" t="s">
        <v>129</v>
      </c>
      <c r="D26" s="16">
        <v>389.31</v>
      </c>
      <c r="E26" s="17">
        <f>15.3*10^-3</f>
        <v>0.0153</v>
      </c>
      <c r="F26" s="18">
        <v>0.99</v>
      </c>
    </row>
    <row r="27" ht="61.5" customHeight="1" spans="1:6">
      <c r="A27" s="19" t="s">
        <v>134</v>
      </c>
      <c r="B27" s="19"/>
      <c r="C27" s="19"/>
      <c r="D27" s="19"/>
      <c r="E27" s="19"/>
      <c r="F27" s="19"/>
    </row>
    <row r="30" ht="15.75" spans="1:6">
      <c r="A30" s="20" t="s">
        <v>135</v>
      </c>
      <c r="B30" s="20"/>
      <c r="C30" s="20"/>
      <c r="D30" s="20"/>
      <c r="E30" s="20"/>
      <c r="F30" s="20"/>
    </row>
    <row r="31" ht="19.5" spans="1:6">
      <c r="A31" s="21" t="s">
        <v>136</v>
      </c>
      <c r="B31" s="21"/>
      <c r="C31" s="21" t="s">
        <v>137</v>
      </c>
      <c r="D31" s="21"/>
      <c r="E31" s="21" t="s">
        <v>138</v>
      </c>
      <c r="F31" s="21"/>
    </row>
    <row r="32" ht="19.5" spans="1:7">
      <c r="A32" s="22" t="s">
        <v>139</v>
      </c>
      <c r="B32" s="22"/>
      <c r="C32" s="22" t="s">
        <v>140</v>
      </c>
      <c r="D32" s="22"/>
      <c r="E32" s="22">
        <v>0.6101</v>
      </c>
      <c r="F32" s="22"/>
      <c r="G32" s="23" t="s">
        <v>141</v>
      </c>
    </row>
    <row r="33" ht="19.5" spans="1:6">
      <c r="A33" s="22" t="s">
        <v>142</v>
      </c>
      <c r="B33" s="22"/>
      <c r="C33" s="22" t="s">
        <v>143</v>
      </c>
      <c r="D33" s="22"/>
      <c r="E33" s="22">
        <v>0.11</v>
      </c>
      <c r="F33" s="22"/>
    </row>
    <row r="34" spans="3:3">
      <c r="C34" t="s">
        <v>144</v>
      </c>
    </row>
    <row r="41" ht="15.75" spans="1:8">
      <c r="A41" s="24"/>
      <c r="B41" s="25"/>
      <c r="C41" s="26"/>
      <c r="D41" s="26"/>
      <c r="E41" s="27"/>
      <c r="F41" s="28"/>
      <c r="G41" s="28"/>
      <c r="H41" s="28"/>
    </row>
    <row r="42" ht="15.75" spans="1:8">
      <c r="A42" s="29"/>
      <c r="B42" s="30"/>
      <c r="C42" s="31"/>
      <c r="D42" s="32"/>
      <c r="E42" s="33"/>
      <c r="F42" s="28"/>
      <c r="G42" s="28"/>
      <c r="H42" s="28"/>
    </row>
    <row r="43" ht="15.75" spans="1:8">
      <c r="A43" s="29"/>
      <c r="B43" s="30"/>
      <c r="C43" s="31"/>
      <c r="D43" s="32"/>
      <c r="E43" s="33"/>
      <c r="F43" s="28"/>
      <c r="G43" s="28"/>
      <c r="H43" s="28"/>
    </row>
    <row r="44" spans="1:8">
      <c r="A44" s="28"/>
      <c r="B44" s="28"/>
      <c r="C44" s="28"/>
      <c r="D44" s="28"/>
      <c r="E44" s="28"/>
      <c r="F44" s="28"/>
      <c r="G44" s="28"/>
      <c r="H44" s="28"/>
    </row>
    <row r="45" spans="1:8">
      <c r="A45" s="34"/>
      <c r="B45" s="34"/>
      <c r="C45" s="34"/>
      <c r="D45" s="34"/>
      <c r="E45" s="34"/>
      <c r="F45" s="34"/>
      <c r="G45" s="34"/>
      <c r="H45" s="34"/>
    </row>
    <row r="46" spans="1:8">
      <c r="A46" s="34"/>
      <c r="B46" s="34"/>
      <c r="C46" s="34"/>
      <c r="D46" s="34"/>
      <c r="E46" s="34"/>
      <c r="F46" s="34"/>
      <c r="G46" s="34"/>
      <c r="H46" s="34"/>
    </row>
    <row r="47" spans="1:8">
      <c r="A47" s="34"/>
      <c r="B47" s="34"/>
      <c r="C47" s="34"/>
      <c r="D47" s="34"/>
      <c r="E47" s="34"/>
      <c r="F47" s="34"/>
      <c r="G47" s="34"/>
      <c r="H47" s="34"/>
    </row>
    <row r="48" spans="1:8">
      <c r="A48" s="28"/>
      <c r="B48" s="28"/>
      <c r="C48" s="28"/>
      <c r="D48" s="28"/>
      <c r="E48" s="28"/>
      <c r="F48" s="28"/>
      <c r="G48" s="28"/>
      <c r="H48" s="28"/>
    </row>
  </sheetData>
  <sheetProtection formatCells="0" formatColumns="0" formatRows="0" insertRows="0" insertColumns="0" insertHyperlinks="0" deleteColumns="0" deleteRows="0"/>
  <mergeCells count="17">
    <mergeCell ref="A3:F3"/>
    <mergeCell ref="A4:B4"/>
    <mergeCell ref="A27:F27"/>
    <mergeCell ref="A30:F30"/>
    <mergeCell ref="A31:B31"/>
    <mergeCell ref="C31:D31"/>
    <mergeCell ref="E31:F31"/>
    <mergeCell ref="A32:B32"/>
    <mergeCell ref="C32:D32"/>
    <mergeCell ref="E32:F32"/>
    <mergeCell ref="A33:B33"/>
    <mergeCell ref="C33:D33"/>
    <mergeCell ref="E33:F33"/>
    <mergeCell ref="A5:A12"/>
    <mergeCell ref="A13:A21"/>
    <mergeCell ref="A22:A26"/>
    <mergeCell ref="A45:H47"/>
  </mergeCells>
  <pageMargins left="0.699305555555556" right="0.699305555555556" top="0.75" bottom="0.75" header="0.3" footer="0.3"/>
  <pageSetup paperSize="9" scale="97" orientation="portrait"/>
  <headerFooter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总表</vt:lpstr>
      <vt:lpstr>化石燃料燃烧排放</vt:lpstr>
      <vt:lpstr>间接排放</vt:lpstr>
      <vt:lpstr>附录-指南缺省值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省应对气候变化研究中心</dc:creator>
  <cp:lastModifiedBy>石头</cp:lastModifiedBy>
  <dcterms:created xsi:type="dcterms:W3CDTF">2015-11-27T00:56:00Z</dcterms:created>
  <cp:lastPrinted>2018-02-23T07:43:00Z</cp:lastPrinted>
  <dcterms:modified xsi:type="dcterms:W3CDTF">2020-04-07T03:28:03Z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