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2"/>
  </bookViews>
  <sheets>
    <sheet name="总表" sheetId="1" r:id="rId1"/>
    <sheet name="电力、热力排放因子计算参考" sheetId="2" r:id="rId2"/>
    <sheet name="附录-指南缺省值" sheetId="3" r:id="rId3"/>
  </sheets>
  <definedNames>
    <definedName name="_xlnm.Print_Area" localSheetId="2">'附录-指南缺省值'!$A$1:$F$60</definedName>
    <definedName name="_xlnm.Print_Titles" localSheetId="2">'附录-指南缺省值'!$A:$A</definedName>
    <definedName name="_xlnm.Print_Area" localSheetId="0">总表!$A$1:$F$117</definedName>
  </definedNames>
  <calcPr calcId="144525"/>
</workbook>
</file>

<file path=xl/sharedStrings.xml><?xml version="1.0" encoding="utf-8"?>
<sst xmlns="http://schemas.openxmlformats.org/spreadsheetml/2006/main" count="166">
  <si>
    <r>
      <rPr>
        <sz val="20"/>
        <rFont val="方正小标宋简体"/>
        <charset val="134"/>
      </rPr>
      <t xml:space="preserve">水泥生产企业
</t>
    </r>
    <r>
      <rPr>
        <u/>
        <sz val="20"/>
        <rFont val="方正小标宋简体"/>
        <charset val="134"/>
      </rPr>
      <t xml:space="preserve"> 2019  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</si>
  <si>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</si>
  <si>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</si>
  <si>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</si>
  <si>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</si>
  <si>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</si>
  <si>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</si>
  <si>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</si>
  <si>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</si>
  <si>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</si>
  <si>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</si>
  <si>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数值</t>
  </si>
  <si>
    <r>
      <rPr>
        <b/>
        <sz val="11"/>
        <rFont val="宋体"/>
        <charset val="134"/>
      </rPr>
      <t>计算方法或填写要求</t>
    </r>
    <r>
      <rPr>
        <b/>
        <vertAlign val="superscript"/>
        <sz val="11"/>
        <rFont val="Times New Roman"/>
        <charset val="134"/>
      </rPr>
      <t>*1</t>
    </r>
  </si>
  <si>
    <r>
      <rPr>
        <sz val="11"/>
        <rFont val="宋体"/>
        <charset val="134"/>
      </rPr>
      <t>生产工段</t>
    </r>
    <r>
      <rPr>
        <sz val="11"/>
        <rFont val="Times New Roman"/>
        <charset val="134"/>
      </rPr>
      <t xml:space="preserve">1 </t>
    </r>
    <r>
      <rPr>
        <vertAlign val="superscript"/>
        <sz val="11"/>
        <rFont val="Times New Roman"/>
        <charset val="134"/>
      </rPr>
      <t>*2</t>
    </r>
    <r>
      <rPr>
        <vertAlign val="superscript"/>
        <sz val="11"/>
        <rFont val="宋体"/>
        <charset val="134"/>
      </rPr>
      <t>，</t>
    </r>
    <r>
      <rPr>
        <vertAlign val="superscript"/>
        <sz val="11"/>
        <rFont val="Times New Roman"/>
        <charset val="134"/>
      </rPr>
      <t>3</t>
    </r>
  </si>
  <si>
    <r>
      <rPr>
        <b/>
        <sz val="11"/>
        <rFont val="宋体"/>
        <charset val="134"/>
      </rPr>
      <t>二氧化碳排放总量（</t>
    </r>
    <r>
      <rPr>
        <b/>
        <sz val="11"/>
        <rFont val="Times New Roman"/>
        <charset val="134"/>
      </rPr>
      <t>tCO</t>
    </r>
    <r>
      <rPr>
        <b/>
        <vertAlign val="subscript"/>
        <sz val="11"/>
        <rFont val="Times New Roman"/>
        <charset val="134"/>
      </rPr>
      <t>2</t>
    </r>
    <r>
      <rPr>
        <b/>
        <sz val="11"/>
        <rFont val="宋体"/>
        <charset val="134"/>
      </rPr>
      <t>）</t>
    </r>
  </si>
  <si>
    <r>
      <rPr>
        <sz val="11"/>
        <rFont val="Times New Roman"/>
        <charset val="134"/>
      </rPr>
      <t>1.1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1.2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1.3</t>
    </r>
    <r>
      <rPr>
        <sz val="11"/>
        <rFont val="宋体"/>
        <charset val="134"/>
      </rPr>
      <t>与</t>
    </r>
    <r>
      <rPr>
        <sz val="11"/>
        <rFont val="Times New Roman"/>
        <charset val="134"/>
      </rPr>
      <t>1.4</t>
    </r>
    <r>
      <rPr>
        <sz val="11"/>
        <rFont val="宋体"/>
        <charset val="134"/>
      </rPr>
      <t>之和</t>
    </r>
  </si>
  <si>
    <r>
      <rPr>
        <sz val="11"/>
        <rFont val="宋体"/>
        <charset val="134"/>
      </rPr>
      <t>化石燃料燃烧排放量（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</si>
  <si>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按核算与报告指南公式（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）计算</t>
    </r>
  </si>
  <si>
    <r>
      <rPr>
        <sz val="11"/>
        <rFont val="Times New Roman"/>
        <charset val="134"/>
      </rPr>
      <t>1.1.1</t>
    </r>
    <r>
      <rPr>
        <vertAlign val="superscript"/>
        <sz val="11"/>
        <rFont val="Times New Roman"/>
        <charset val="134"/>
      </rPr>
      <t>*6</t>
    </r>
  </si>
  <si>
    <r>
      <rPr>
        <sz val="11"/>
        <rFont val="宋体"/>
        <charset val="134"/>
      </rPr>
      <t>消耗量（</t>
    </r>
    <r>
      <rPr>
        <sz val="11"/>
        <rFont val="Times New Roman"/>
        <charset val="134"/>
      </rPr>
      <t>t</t>
    </r>
    <r>
      <rPr>
        <sz val="11"/>
        <rFont val="宋体"/>
        <charset val="134"/>
      </rPr>
      <t>或万</t>
    </r>
    <r>
      <rPr>
        <sz val="11"/>
        <rFont val="Times New Roman"/>
        <charset val="134"/>
      </rPr>
      <t>Nm</t>
    </r>
    <r>
      <rPr>
        <vertAlign val="superscript"/>
        <sz val="11"/>
        <rFont val="Times New Roman"/>
        <charset val="134"/>
      </rPr>
      <t>3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</si>
  <si>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>—</t>
    </r>
    <r>
      <rPr>
        <sz val="11"/>
        <rFont val="宋体"/>
        <charset val="134"/>
      </rPr>
      <t>燃料种类</t>
    </r>
    <r>
      <rPr>
        <sz val="11"/>
        <rFont val="Times New Roman"/>
        <charset val="134"/>
      </rPr>
      <t>—</t>
    </r>
  </si>
  <si>
    <r>
      <rPr>
        <sz val="11"/>
        <rFont val="宋体"/>
        <charset val="134"/>
      </rPr>
      <t>低位发热量（</t>
    </r>
    <r>
      <rPr>
        <sz val="11"/>
        <rFont val="Times New Roman"/>
        <charset val="134"/>
      </rPr>
      <t>GJ/t</t>
    </r>
    <r>
      <rPr>
        <sz val="11"/>
        <rFont val="宋体"/>
        <charset val="134"/>
      </rPr>
      <t>或</t>
    </r>
    <r>
      <rPr>
        <sz val="11"/>
        <rFont val="Times New Roman"/>
        <charset val="134"/>
      </rPr>
      <t>GJ/</t>
    </r>
    <r>
      <rPr>
        <sz val="11"/>
        <rFont val="宋体"/>
        <charset val="134"/>
      </rPr>
      <t>万</t>
    </r>
    <r>
      <rPr>
        <sz val="11"/>
        <rFont val="Times New Roman"/>
        <charset val="134"/>
      </rPr>
      <t>Nm</t>
    </r>
    <r>
      <rPr>
        <vertAlign val="superscript"/>
        <sz val="11"/>
        <rFont val="Times New Roman"/>
        <charset val="134"/>
      </rPr>
      <t>3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</si>
  <si>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单位热值含碳量（</t>
    </r>
    <r>
      <rPr>
        <sz val="11"/>
        <rFont val="Times New Roman"/>
        <charset val="134"/>
      </rPr>
      <t>tC/GJ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</si>
  <si>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碳氧化率（</t>
    </r>
    <r>
      <rPr>
        <sz val="11"/>
        <rFont val="Times New Roman"/>
        <charset val="134"/>
      </rPr>
      <t>%, 0~100</t>
    </r>
    <r>
      <rPr>
        <sz val="11"/>
        <rFont val="宋体"/>
        <charset val="134"/>
      </rPr>
      <t>）</t>
    </r>
  </si>
  <si>
    <t>1.1.2</t>
  </si>
  <si>
    <t>1.1.3</t>
  </si>
  <si>
    <r>
      <rPr>
        <sz val="11"/>
        <rFont val="宋体"/>
        <charset val="134"/>
      </rPr>
      <t>熟料对应的碳酸盐分解排放（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</si>
  <si>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按核算与报告指南公式（</t>
    </r>
    <r>
      <rPr>
        <sz val="11"/>
        <rFont val="Times New Roman"/>
        <charset val="134"/>
      </rPr>
      <t>6</t>
    </r>
    <r>
      <rPr>
        <sz val="11"/>
        <rFont val="宋体"/>
        <charset val="134"/>
      </rPr>
      <t>）计算</t>
    </r>
  </si>
  <si>
    <t>1.2.1</t>
  </si>
  <si>
    <r>
      <rPr>
        <sz val="11"/>
        <rFont val="宋体"/>
        <charset val="134"/>
      </rPr>
      <t>熟料产量（</t>
    </r>
    <r>
      <rPr>
        <sz val="11"/>
        <rFont val="Times New Roman"/>
        <charset val="134"/>
      </rPr>
      <t>t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</si>
  <si>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 xml:space="preserve">优先选用企业计量数据，如生产日志或月度、年度统计报表；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其次选用报送统计局数据</t>
    </r>
  </si>
  <si>
    <t>1.2.2</t>
  </si>
  <si>
    <r>
      <rPr>
        <sz val="11"/>
        <rFont val="宋体"/>
        <charset val="134"/>
      </rPr>
      <t>熟料中</t>
    </r>
    <r>
      <rPr>
        <sz val="11"/>
        <rFont val="Times New Roman"/>
        <charset val="134"/>
      </rPr>
      <t>CaO</t>
    </r>
    <r>
      <rPr>
        <sz val="11"/>
        <rFont val="宋体"/>
        <charset val="134"/>
      </rPr>
      <t>的含量（</t>
    </r>
    <r>
      <rPr>
        <sz val="11"/>
        <rFont val="Times New Roman"/>
        <charset val="134"/>
      </rPr>
      <t>%, 0~100</t>
    </r>
    <r>
      <rPr>
        <sz val="11"/>
        <rFont val="宋体"/>
        <charset val="134"/>
      </rPr>
      <t>）</t>
    </r>
  </si>
  <si>
    <t>1.2.3</t>
  </si>
  <si>
    <r>
      <rPr>
        <sz val="11"/>
        <rFont val="宋体"/>
        <charset val="134"/>
      </rPr>
      <t>熟料中</t>
    </r>
    <r>
      <rPr>
        <sz val="11"/>
        <rFont val="Times New Roman"/>
        <charset val="134"/>
      </rPr>
      <t>MgO</t>
    </r>
    <r>
      <rPr>
        <sz val="11"/>
        <rFont val="宋体"/>
        <charset val="134"/>
      </rPr>
      <t>的含量（</t>
    </r>
    <r>
      <rPr>
        <sz val="11"/>
        <rFont val="Times New Roman"/>
        <charset val="134"/>
      </rPr>
      <t>%, 0~100</t>
    </r>
    <r>
      <rPr>
        <sz val="11"/>
        <rFont val="宋体"/>
        <charset val="134"/>
      </rPr>
      <t>）</t>
    </r>
  </si>
  <si>
    <t>1.2.4</t>
  </si>
  <si>
    <r>
      <rPr>
        <sz val="11"/>
        <rFont val="宋体"/>
        <charset val="134"/>
      </rPr>
      <t>熟料中不是来源于碳酸盐分解的</t>
    </r>
    <r>
      <rPr>
        <sz val="11"/>
        <rFont val="Times New Roman"/>
        <charset val="134"/>
      </rPr>
      <t>CaO</t>
    </r>
    <r>
      <rPr>
        <sz val="11"/>
        <rFont val="宋体"/>
        <charset val="134"/>
      </rPr>
      <t>的含量（</t>
    </r>
    <r>
      <rPr>
        <sz val="11"/>
        <rFont val="Times New Roman"/>
        <charset val="134"/>
      </rPr>
      <t>%, 0~100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</si>
  <si>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 xml:space="preserve">
</t>
    </r>
    <r>
      <rPr>
        <sz val="11"/>
        <rFont val="方正仿宋_GBK"/>
        <charset val="134"/>
      </rPr>
      <t>式中，</t>
    </r>
    <r>
      <rPr>
        <sz val="11"/>
        <rFont val="Times New Roman"/>
        <charset val="134"/>
      </rPr>
      <t>C</t>
    </r>
    <r>
      <rPr>
        <vertAlign val="subscript"/>
        <sz val="11"/>
        <rFont val="Times New Roman"/>
        <charset val="134"/>
      </rPr>
      <t>Ca</t>
    </r>
    <r>
      <rPr>
        <i/>
        <vertAlign val="subscript"/>
        <sz val="11"/>
        <rFont val="Times New Roman"/>
        <charset val="134"/>
      </rPr>
      <t>i</t>
    </r>
    <r>
      <rPr>
        <sz val="11"/>
        <rFont val="Times New Roman"/>
        <charset val="134"/>
      </rPr>
      <t>——</t>
    </r>
    <r>
      <rPr>
        <sz val="11"/>
        <rFont val="方正仿宋_GBK"/>
        <charset val="134"/>
      </rPr>
      <t>第</t>
    </r>
    <r>
      <rPr>
        <i/>
        <sz val="11"/>
        <rFont val="Times New Roman"/>
        <charset val="134"/>
      </rPr>
      <t>i</t>
    </r>
    <r>
      <rPr>
        <sz val="11"/>
        <rFont val="方正仿宋_GBK"/>
        <charset val="134"/>
      </rPr>
      <t>种非碳酸盐替代原料中</t>
    </r>
    <r>
      <rPr>
        <sz val="11"/>
        <rFont val="Times New Roman"/>
        <charset val="134"/>
      </rPr>
      <t xml:space="preserve">CaO </t>
    </r>
    <r>
      <rPr>
        <sz val="11"/>
        <rFont val="方正仿宋_GBK"/>
        <charset val="134"/>
      </rPr>
      <t>的质量分数各批次加权平均值，</t>
    </r>
    <r>
      <rPr>
        <sz val="11"/>
        <rFont val="Times New Roman"/>
        <charset val="134"/>
      </rPr>
      <t>%</t>
    </r>
    <r>
      <rPr>
        <sz val="11"/>
        <rFont val="方正仿宋_GBK"/>
        <charset val="134"/>
      </rPr>
      <t xml:space="preserve">；
</t>
    </r>
    <r>
      <rPr>
        <sz val="11"/>
        <rFont val="Times New Roman"/>
        <charset val="134"/>
      </rPr>
      <t>Qi——</t>
    </r>
    <r>
      <rPr>
        <sz val="11"/>
        <rFont val="方正仿宋_GBK"/>
        <charset val="134"/>
      </rPr>
      <t>第</t>
    </r>
    <r>
      <rPr>
        <sz val="11"/>
        <rFont val="Times New Roman"/>
        <charset val="134"/>
      </rPr>
      <t>i</t>
    </r>
    <r>
      <rPr>
        <sz val="11"/>
        <rFont val="方正仿宋_GBK"/>
        <charset val="134"/>
      </rPr>
      <t>种非碳酸盐替代原料消耗量，</t>
    </r>
    <r>
      <rPr>
        <sz val="11"/>
        <rFont val="Times New Roman"/>
        <charset val="134"/>
      </rPr>
      <t>t</t>
    </r>
    <r>
      <rPr>
        <sz val="11"/>
        <rFont val="方正仿宋_GBK"/>
        <charset val="134"/>
      </rPr>
      <t xml:space="preserve">；
</t>
    </r>
    <r>
      <rPr>
        <sz val="11"/>
        <rFont val="Times New Roman"/>
        <charset val="134"/>
      </rPr>
      <t>Qck——</t>
    </r>
    <r>
      <rPr>
        <sz val="11"/>
        <rFont val="方正仿宋_GBK"/>
        <charset val="134"/>
      </rPr>
      <t>熟料产量，</t>
    </r>
    <r>
      <rPr>
        <sz val="11"/>
        <rFont val="Times New Roman"/>
        <charset val="134"/>
      </rPr>
      <t>t</t>
    </r>
  </si>
  <si>
    <t>1.2.5</t>
  </si>
  <si>
    <r>
      <rPr>
        <sz val="11"/>
        <rFont val="宋体"/>
        <charset val="134"/>
      </rPr>
      <t>熟料中不是来源于碳酸盐分解的</t>
    </r>
    <r>
      <rPr>
        <sz val="11"/>
        <rFont val="Times New Roman"/>
        <charset val="134"/>
      </rPr>
      <t>MgO</t>
    </r>
    <r>
      <rPr>
        <sz val="11"/>
        <rFont val="宋体"/>
        <charset val="134"/>
      </rPr>
      <t>的含量（</t>
    </r>
    <r>
      <rPr>
        <sz val="11"/>
        <rFont val="Times New Roman"/>
        <charset val="134"/>
      </rPr>
      <t>%, 0~100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</si>
  <si>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 xml:space="preserve">
</t>
    </r>
    <r>
      <rPr>
        <sz val="11"/>
        <rFont val="方正仿宋_GBK"/>
        <charset val="134"/>
      </rPr>
      <t>式中，</t>
    </r>
    <r>
      <rPr>
        <sz val="11"/>
        <rFont val="Times New Roman"/>
        <charset val="134"/>
      </rPr>
      <t>C</t>
    </r>
    <r>
      <rPr>
        <vertAlign val="subscript"/>
        <sz val="11"/>
        <rFont val="Times New Roman"/>
        <charset val="134"/>
      </rPr>
      <t>Mg</t>
    </r>
    <r>
      <rPr>
        <i/>
        <vertAlign val="subscript"/>
        <sz val="11"/>
        <rFont val="Times New Roman"/>
        <charset val="134"/>
      </rPr>
      <t>i</t>
    </r>
    <r>
      <rPr>
        <sz val="11"/>
        <rFont val="Times New Roman"/>
        <charset val="134"/>
      </rPr>
      <t>——</t>
    </r>
    <r>
      <rPr>
        <sz val="11"/>
        <rFont val="方正仿宋_GBK"/>
        <charset val="134"/>
      </rPr>
      <t>第</t>
    </r>
    <r>
      <rPr>
        <i/>
        <sz val="11"/>
        <rFont val="Times New Roman"/>
        <charset val="134"/>
      </rPr>
      <t>i</t>
    </r>
    <r>
      <rPr>
        <sz val="11"/>
        <rFont val="方正仿宋_GBK"/>
        <charset val="134"/>
      </rPr>
      <t>种非碳酸盐替代原料中</t>
    </r>
    <r>
      <rPr>
        <sz val="11"/>
        <rFont val="Times New Roman"/>
        <charset val="134"/>
      </rPr>
      <t xml:space="preserve">MgO </t>
    </r>
    <r>
      <rPr>
        <sz val="11"/>
        <rFont val="方正仿宋_GBK"/>
        <charset val="134"/>
      </rPr>
      <t>的质量分数各批次加权平均值，</t>
    </r>
    <r>
      <rPr>
        <sz val="11"/>
        <rFont val="Times New Roman"/>
        <charset val="134"/>
      </rPr>
      <t>%</t>
    </r>
  </si>
  <si>
    <r>
      <rPr>
        <sz val="11"/>
        <rFont val="宋体"/>
        <charset val="134"/>
      </rPr>
      <t>消耗电力对应的排放量（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</si>
  <si>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按核算与报告指南公式（</t>
    </r>
    <r>
      <rPr>
        <sz val="11"/>
        <rFont val="Times New Roman"/>
        <charset val="134"/>
      </rPr>
      <t>8</t>
    </r>
    <r>
      <rPr>
        <sz val="11"/>
        <rFont val="宋体"/>
        <charset val="134"/>
      </rPr>
      <t>）计算</t>
    </r>
  </si>
  <si>
    <t>1.3.1</t>
  </si>
  <si>
    <r>
      <rPr>
        <sz val="11"/>
        <rFont val="宋体"/>
        <charset val="134"/>
      </rPr>
      <t>消耗电量</t>
    </r>
    <r>
      <rPr>
        <vertAlign val="superscript"/>
        <sz val="11"/>
        <rFont val="Times New Roman"/>
        <charset val="134"/>
      </rPr>
      <t>*5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</si>
  <si>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来源于企业台账或统计报表</t>
  </si>
  <si>
    <t>1.3.1.1</t>
  </si>
  <si>
    <r>
      <rPr>
        <sz val="11"/>
        <rFont val="宋体"/>
        <charset val="134"/>
      </rPr>
      <t>电网供电电量（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</si>
  <si>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优先填报熟料工段计量数据；如熟料工段计量数据不可获得，则按全厂比例拆分</t>
  </si>
  <si>
    <t>1.3.1.2</t>
  </si>
  <si>
    <r>
      <rPr>
        <sz val="11"/>
        <rFont val="宋体"/>
        <charset val="134"/>
      </rPr>
      <t>自备电厂</t>
    </r>
    <r>
      <rPr>
        <vertAlign val="superscript"/>
        <sz val="11"/>
        <rFont val="Times New Roman"/>
        <charset val="134"/>
      </rPr>
      <t>*7</t>
    </r>
    <r>
      <rPr>
        <sz val="11"/>
        <rFont val="宋体"/>
        <charset val="134"/>
      </rPr>
      <t>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</si>
  <si>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1.3.1.3</t>
  </si>
  <si>
    <r>
      <rPr>
        <sz val="11"/>
        <rFont val="宋体"/>
        <charset val="134"/>
      </rPr>
      <t>可再生能源电量（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</si>
  <si>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1.3.1.4</t>
  </si>
  <si>
    <r>
      <rPr>
        <sz val="11"/>
        <rFont val="宋体"/>
        <charset val="134"/>
      </rPr>
      <t>余热电量（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</si>
  <si>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1.3.2</t>
  </si>
  <si>
    <r>
      <rPr>
        <sz val="11"/>
        <rFont val="宋体"/>
        <charset val="134"/>
      </rPr>
      <t>对应排放因子（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</si>
  <si>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 xml:space="preserve">排放因子根据来源采用加权平均，其中：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电网购入电力和自备电厂供电对应的排放因子采用</t>
    </r>
    <r>
      <rPr>
        <sz val="11"/>
        <rFont val="Times New Roman"/>
        <charset val="134"/>
      </rPr>
      <t>2015</t>
    </r>
    <r>
      <rPr>
        <sz val="11"/>
        <rFont val="宋体"/>
        <charset val="134"/>
      </rPr>
      <t>年全国电网平均排放因子</t>
    </r>
    <r>
      <rPr>
        <sz val="11"/>
        <rFont val="Times New Roman"/>
        <charset val="134"/>
      </rPr>
      <t>0.6101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宋体"/>
        <charset val="134"/>
      </rPr>
      <t xml:space="preserve">；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可再生能源、余热发电排放因子为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>。</t>
    </r>
  </si>
  <si>
    <r>
      <rPr>
        <sz val="11"/>
        <rFont val="宋体"/>
        <charset val="134"/>
      </rPr>
      <t>消耗热力对应的排放量（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</si>
  <si>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t>1.4.1</t>
  </si>
  <si>
    <r>
      <rPr>
        <sz val="11"/>
        <rFont val="宋体"/>
        <charset val="134"/>
      </rPr>
      <t>消耗热量</t>
    </r>
    <r>
      <rPr>
        <vertAlign val="superscript"/>
        <sz val="11"/>
        <rFont val="Times New Roman"/>
        <charset val="134"/>
      </rPr>
      <t>*5</t>
    </r>
    <r>
      <rPr>
        <sz val="11"/>
        <rFont val="宋体"/>
        <charset val="134"/>
      </rPr>
      <t>（</t>
    </r>
    <r>
      <rPr>
        <sz val="11"/>
        <rFont val="Times New Roman"/>
        <charset val="134"/>
      </rPr>
      <t>GJ</t>
    </r>
    <r>
      <rPr>
        <sz val="11"/>
        <rFont val="宋体"/>
        <charset val="134"/>
      </rPr>
      <t>）</t>
    </r>
  </si>
  <si>
    <t>消耗热量包括余热回收、蒸汽锅炉或自备电厂</t>
  </si>
  <si>
    <t>1.4.2</t>
  </si>
  <si>
    <r>
      <rPr>
        <sz val="11"/>
        <rFont val="宋体"/>
        <charset val="134"/>
      </rPr>
      <t>对应的排放因子（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/GJ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</si>
  <si>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 xml:space="preserve">对应的排放因子根据来源采用加权平均，其中：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余热回收排放因子为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 xml:space="preserve">；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如果是蒸汽锅炉供热，排放因子为锅炉排放量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锅炉供热量；如果是自备电厂，排放因子参考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自备电厂补充数据表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中的供热碳排放强度的计算方法；若数据不可得，采用</t>
    </r>
    <r>
      <rPr>
        <sz val="11"/>
        <rFont val="Times New Roman"/>
        <charset val="134"/>
      </rPr>
      <t>0.11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/GJ</t>
    </r>
  </si>
  <si>
    <r>
      <rPr>
        <sz val="11"/>
        <rFont val="方正仿宋_GBK"/>
        <charset val="134"/>
      </rPr>
      <t>设计产能（吨熟料</t>
    </r>
    <r>
      <rPr>
        <sz val="11"/>
        <rFont val="Times New Roman"/>
        <charset val="134"/>
      </rPr>
      <t>/</t>
    </r>
    <r>
      <rPr>
        <sz val="11"/>
        <rFont val="方正仿宋_GBK"/>
        <charset val="134"/>
      </rPr>
      <t>天）</t>
    </r>
    <r>
      <rPr>
        <vertAlign val="superscript"/>
        <sz val="11"/>
        <rFont val="Times New Roman"/>
        <charset val="134"/>
      </rPr>
      <t>*8</t>
    </r>
  </si>
  <si>
    <r>
      <rPr>
        <sz val="11"/>
        <rFont val="方正仿宋_GBK"/>
        <charset val="134"/>
      </rPr>
      <t>海拔高度（</t>
    </r>
    <r>
      <rPr>
        <sz val="11"/>
        <rFont val="Times New Roman"/>
        <charset val="134"/>
      </rPr>
      <t>m</t>
    </r>
    <r>
      <rPr>
        <sz val="11"/>
        <rFont val="方正仿宋_GBK"/>
        <charset val="134"/>
      </rPr>
      <t>）</t>
    </r>
  </si>
  <si>
    <r>
      <rPr>
        <sz val="11"/>
        <rFont val="宋体"/>
        <charset val="134"/>
      </rPr>
      <t>水泥窑所在地海拔高度超过</t>
    </r>
    <r>
      <rPr>
        <sz val="11"/>
        <rFont val="Times New Roman"/>
        <charset val="134"/>
      </rPr>
      <t>1000m</t>
    </r>
    <r>
      <rPr>
        <sz val="11"/>
        <rFont val="方正仿宋_GBK"/>
        <charset val="134"/>
      </rPr>
      <t>时填报</t>
    </r>
  </si>
  <si>
    <r>
      <rPr>
        <sz val="11"/>
        <rFont val="方正仿宋_GBK"/>
        <charset val="134"/>
      </rPr>
      <t>协同处置废弃物量</t>
    </r>
    <r>
      <rPr>
        <sz val="11"/>
        <rFont val="Times New Roman"/>
        <charset val="134"/>
      </rPr>
      <t>(</t>
    </r>
    <r>
      <rPr>
        <sz val="11"/>
        <rFont val="方正仿宋_GBK"/>
        <charset val="134"/>
      </rPr>
      <t>万</t>
    </r>
    <r>
      <rPr>
        <sz val="11"/>
        <rFont val="Times New Roman"/>
        <charset val="134"/>
      </rPr>
      <t>t)</t>
    </r>
  </si>
  <si>
    <r>
      <rPr>
        <sz val="11"/>
        <rFont val="方正仿宋_GBK"/>
        <charset val="134"/>
      </rPr>
      <t xml:space="preserve">请填报处置原生废弃物数量：
</t>
    </r>
    <r>
      <rPr>
        <sz val="11"/>
        <rFont val="Times New Roman"/>
        <charset val="134"/>
      </rPr>
      <t xml:space="preserve">− </t>
    </r>
    <r>
      <rPr>
        <sz val="11"/>
        <rFont val="方正仿宋_GBK"/>
        <charset val="134"/>
      </rPr>
      <t xml:space="preserve">优先选用企业计量数据，如生产日志或月度、年度统计报表；
</t>
    </r>
    <r>
      <rPr>
        <sz val="11"/>
        <rFont val="Times New Roman"/>
        <charset val="134"/>
      </rPr>
      <t>−</t>
    </r>
    <r>
      <rPr>
        <sz val="11"/>
        <rFont val="方正仿宋_GBK"/>
        <charset val="134"/>
      </rPr>
      <t>其次选用报送统计局数据</t>
    </r>
  </si>
  <si>
    <r>
      <rPr>
        <sz val="11"/>
        <rFont val="宋体"/>
        <charset val="134"/>
      </rPr>
      <t>生产工段</t>
    </r>
    <r>
      <rPr>
        <sz val="11"/>
        <rFont val="Times New Roman"/>
        <charset val="134"/>
      </rPr>
      <t xml:space="preserve">2 </t>
    </r>
    <r>
      <rPr>
        <vertAlign val="superscript"/>
        <sz val="11"/>
        <rFont val="Times New Roman"/>
        <charset val="134"/>
      </rPr>
      <t>*2</t>
    </r>
    <r>
      <rPr>
        <vertAlign val="superscript"/>
        <sz val="11"/>
        <rFont val="宋体"/>
        <charset val="134"/>
      </rPr>
      <t>，</t>
    </r>
    <r>
      <rPr>
        <vertAlign val="superscript"/>
        <sz val="11"/>
        <rFont val="Times New Roman"/>
        <charset val="134"/>
      </rPr>
      <t>3</t>
    </r>
  </si>
  <si>
    <r>
      <rPr>
        <sz val="11"/>
        <rFont val="Times New Roman"/>
        <charset val="134"/>
      </rPr>
      <t xml:space="preserve">
</t>
    </r>
    <r>
      <rPr>
        <sz val="11"/>
        <rFont val="方正仿宋_GBK"/>
        <charset val="134"/>
      </rPr>
      <t>式中，</t>
    </r>
    <r>
      <rPr>
        <sz val="11"/>
        <rFont val="Times New Roman"/>
        <charset val="134"/>
      </rPr>
      <t>C</t>
    </r>
    <r>
      <rPr>
        <vertAlign val="subscript"/>
        <sz val="11"/>
        <rFont val="Times New Roman"/>
        <charset val="134"/>
      </rPr>
      <t>Mg</t>
    </r>
    <r>
      <rPr>
        <i/>
        <vertAlign val="subscript"/>
        <sz val="11"/>
        <rFont val="Times New Roman"/>
        <charset val="134"/>
      </rPr>
      <t>i</t>
    </r>
    <r>
      <rPr>
        <sz val="11"/>
        <rFont val="Times New Roman"/>
        <charset val="134"/>
      </rPr>
      <t>——</t>
    </r>
    <r>
      <rPr>
        <sz val="11"/>
        <rFont val="方正仿宋_GBK"/>
        <charset val="134"/>
      </rPr>
      <t>第</t>
    </r>
    <r>
      <rPr>
        <i/>
        <sz val="11"/>
        <rFont val="Times New Roman"/>
        <charset val="134"/>
      </rPr>
      <t>i</t>
    </r>
    <r>
      <rPr>
        <sz val="11"/>
        <rFont val="方正仿宋_GBK"/>
        <charset val="134"/>
      </rPr>
      <t>种非碳酸盐替代原料中</t>
    </r>
    <r>
      <rPr>
        <sz val="11"/>
        <rFont val="Times New Roman"/>
        <charset val="134"/>
      </rPr>
      <t xml:space="preserve">MgO </t>
    </r>
    <r>
      <rPr>
        <sz val="11"/>
        <rFont val="方正仿宋_GBK"/>
        <charset val="134"/>
      </rPr>
      <t>的质量分数各批次加权平均值</t>
    </r>
    <r>
      <rPr>
        <sz val="11"/>
        <rFont val="Times New Roman"/>
        <charset val="134"/>
      </rPr>
      <t>%</t>
    </r>
  </si>
  <si>
    <r>
      <rPr>
        <sz val="11"/>
        <rFont val="宋体"/>
        <charset val="134"/>
      </rPr>
      <t xml:space="preserve">对应的排放因子根据来源采用加权平均，其中：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余热回收排放因子为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 xml:space="preserve">，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如果是蒸汽锅炉供热，排放因子为锅炉排放量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锅炉供热量；如果是自备电厂，排放因子参考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自备电厂补充数据表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中的供热碳排放强度的计算方法；若数据不可得，采用</t>
    </r>
    <r>
      <rPr>
        <sz val="11"/>
        <rFont val="Times New Roman"/>
        <charset val="134"/>
      </rPr>
      <t>0.11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/GJ</t>
    </r>
  </si>
  <si>
    <r>
      <rPr>
        <sz val="11"/>
        <rFont val="宋体"/>
        <charset val="134"/>
      </rPr>
      <t>生产工段</t>
    </r>
    <r>
      <rPr>
        <sz val="11"/>
        <rFont val="Times New Roman"/>
        <charset val="134"/>
      </rPr>
      <t xml:space="preserve">3 </t>
    </r>
    <r>
      <rPr>
        <vertAlign val="superscript"/>
        <sz val="11"/>
        <rFont val="Times New Roman"/>
        <charset val="134"/>
      </rPr>
      <t>*2</t>
    </r>
    <r>
      <rPr>
        <vertAlign val="superscript"/>
        <sz val="11"/>
        <rFont val="宋体"/>
        <charset val="134"/>
      </rPr>
      <t>，</t>
    </r>
    <r>
      <rPr>
        <vertAlign val="superscript"/>
        <sz val="11"/>
        <rFont val="Times New Roman"/>
        <charset val="134"/>
      </rPr>
      <t>3</t>
    </r>
  </si>
  <si>
    <t>全部熟料生产工段合计</t>
  </si>
  <si>
    <r>
      <rPr>
        <b/>
        <sz val="11"/>
        <rFont val="宋体"/>
        <charset val="134"/>
      </rPr>
      <t>二氧化碳排放总量（</t>
    </r>
    <r>
      <rPr>
        <b/>
        <sz val="11"/>
        <rFont val="Times New Roman"/>
        <charset val="134"/>
      </rPr>
      <t>tCO2</t>
    </r>
    <r>
      <rPr>
        <b/>
        <sz val="11"/>
        <rFont val="宋体"/>
        <charset val="134"/>
      </rPr>
      <t>）</t>
    </r>
  </si>
  <si>
    <t>说明：</t>
  </si>
  <si>
    <r>
      <rPr>
        <sz val="11"/>
        <rFont val="Times New Roman"/>
        <charset val="134"/>
      </rPr>
      <t>*1</t>
    </r>
    <r>
      <rPr>
        <sz val="11"/>
        <rFont val="宋体"/>
        <charset val="134"/>
      </rPr>
      <t>填写时可删除此列所述的计算方法或填写要求。可在此列各行填写说明左列数值含义的具体内容。</t>
    </r>
  </si>
  <si>
    <r>
      <rPr>
        <sz val="11"/>
        <rFont val="Times New Roman"/>
        <charset val="134"/>
      </rPr>
      <t>*2</t>
    </r>
    <r>
      <rPr>
        <sz val="11"/>
        <rFont val="宋体"/>
        <charset val="134"/>
      </rPr>
      <t>核算边界：从原燃材料进入生产厂区均化开始，包括熟料生产原燃料及生料制备、熟料烧成、熟料到熟料库为止，不包括厂区内辅助生产系统以及附属生产系统。</t>
    </r>
  </si>
  <si>
    <r>
      <rPr>
        <sz val="11"/>
        <rFont val="Times New Roman"/>
        <charset val="134"/>
      </rPr>
      <t>*3</t>
    </r>
    <r>
      <rPr>
        <sz val="11"/>
        <rFont val="宋体"/>
        <charset val="134"/>
      </rPr>
      <t>如果企业熟料生产工段多于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个，请自行加行填写。</t>
    </r>
  </si>
  <si>
    <r>
      <rPr>
        <sz val="11"/>
        <rFont val="Times New Roman"/>
        <charset val="134"/>
      </rPr>
      <t>*4</t>
    </r>
    <r>
      <rPr>
        <sz val="11"/>
        <rFont val="宋体"/>
        <charset val="134"/>
      </rPr>
      <t>燃料消耗指的是化石燃料消耗量，不包括替代燃料的消耗量。</t>
    </r>
  </si>
  <si>
    <r>
      <rPr>
        <sz val="11"/>
        <rFont val="Times New Roman"/>
        <charset val="134"/>
      </rPr>
      <t>*5</t>
    </r>
    <r>
      <rPr>
        <sz val="11"/>
        <rFont val="宋体"/>
        <charset val="134"/>
      </rPr>
      <t>燃料消耗、电力消耗、热力消耗统计范围不包括废弃物处置过程，也不包括基建、技改等项目。</t>
    </r>
  </si>
  <si>
    <r>
      <rPr>
        <sz val="11"/>
        <rFont val="Times New Roman"/>
        <charset val="134"/>
      </rPr>
      <t>*6</t>
    </r>
    <r>
      <rPr>
        <sz val="11"/>
        <rFont val="宋体"/>
        <charset val="134"/>
      </rPr>
      <t>如果企业有其他类型的化石燃料消耗，请自行加行，一一列明并填数。</t>
    </r>
  </si>
  <si>
    <r>
      <rPr>
        <sz val="11"/>
        <rFont val="Times New Roman"/>
        <charset val="134"/>
      </rPr>
      <t>*7</t>
    </r>
    <r>
      <rPr>
        <sz val="11"/>
        <rFont val="宋体"/>
        <charset val="134"/>
      </rPr>
      <t>如有自备电厂请同时填报自备电厂补充数据表。</t>
    </r>
  </si>
  <si>
    <r>
      <rPr>
        <sz val="11"/>
        <rFont val="Times New Roman"/>
        <charset val="134"/>
      </rPr>
      <t>*8</t>
    </r>
    <r>
      <rPr>
        <sz val="11"/>
        <rFont val="宋体"/>
        <charset val="134"/>
      </rPr>
      <t>设计产能是指国家和地方主管部门批复核准立项或备案的设计产能。</t>
    </r>
  </si>
  <si>
    <r>
      <rPr>
        <sz val="11"/>
        <rFont val="Times New Roman"/>
        <charset val="134"/>
      </rPr>
      <t>*9</t>
    </r>
    <r>
      <rPr>
        <sz val="11"/>
        <rFont val="宋体"/>
        <charset val="134"/>
      </rPr>
      <t>灰色的数值格子已内嵌公式，可以自动完成计算，请勿手动填写。</t>
    </r>
  </si>
  <si>
    <t>各生产工段电力排放因子计算</t>
  </si>
  <si>
    <t>各生产工段热力供应排放因子计算</t>
  </si>
  <si>
    <r>
      <rPr>
        <sz val="12"/>
        <rFont val="宋体"/>
        <charset val="134"/>
      </rPr>
      <t>生产工段</t>
    </r>
    <r>
      <rPr>
        <sz val="12"/>
        <rFont val="Times New Roman"/>
        <charset val="134"/>
      </rPr>
      <t>1</t>
    </r>
  </si>
  <si>
    <r>
      <rPr>
        <sz val="12"/>
        <rFont val="宋体"/>
        <charset val="134"/>
      </rPr>
      <t>消耗电量（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</si>
  <si>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</si>
  <si>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消耗热量（</t>
    </r>
    <r>
      <rPr>
        <sz val="12"/>
        <rFont val="Times New Roman"/>
        <charset val="134"/>
      </rPr>
      <t>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</si>
  <si>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热力供应排放因子（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  <r>
      <rPr>
        <sz val="12"/>
        <rFont val="宋体"/>
        <charset val="134"/>
      </rPr>
      <t>）</t>
    </r>
  </si>
  <si>
    <t>电网供电</t>
  </si>
  <si>
    <t>余热回收</t>
  </si>
  <si>
    <t>可再生能源发电</t>
  </si>
  <si>
    <t>蒸汽锅炉</t>
  </si>
  <si>
    <t>余热发电</t>
  </si>
  <si>
    <t>自备电厂</t>
  </si>
  <si>
    <r>
      <rPr>
        <sz val="12"/>
        <rFont val="宋体"/>
        <charset val="134"/>
      </rPr>
      <t>加权平均排放因子（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</si>
  <si>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加权平均排放因子（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</si>
  <si>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生产工段</t>
    </r>
    <r>
      <rPr>
        <sz val="12"/>
        <rFont val="Times New Roman"/>
        <charset val="134"/>
      </rPr>
      <t>2</t>
    </r>
  </si>
  <si>
    <r>
      <rPr>
        <sz val="12"/>
        <rFont val="宋体"/>
        <charset val="134"/>
      </rPr>
      <t>生产工段</t>
    </r>
    <r>
      <rPr>
        <sz val="12"/>
        <rFont val="Times New Roman"/>
        <charset val="134"/>
      </rPr>
      <t>3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</si>
  <si>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、余热回收排放因子为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 xml:space="preserve">；
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如果是蒸汽锅炉供热，排放因子为锅炉排放量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锅炉供热量；如果是自备电厂，排放因子参考“自备电厂补充数据表”中的供热碳排放强度的计算方法；若数据不可得，采用</t>
    </r>
    <r>
      <rPr>
        <sz val="10"/>
        <rFont val="Times New Roman"/>
        <charset val="134"/>
      </rPr>
      <t>0.11 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/GJ</t>
    </r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</si>
  <si>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、电网购入电力和自备电厂供电对应的排放因子采用</t>
    </r>
    <r>
      <rPr>
        <sz val="10"/>
        <rFont val="Times New Roman"/>
        <charset val="134"/>
      </rPr>
      <t>2015</t>
    </r>
    <r>
      <rPr>
        <sz val="10"/>
        <rFont val="宋体"/>
        <charset val="134"/>
      </rPr>
      <t>年全国电网平均排放因子</t>
    </r>
    <r>
      <rPr>
        <sz val="10"/>
        <rFont val="Times New Roman"/>
        <charset val="134"/>
      </rPr>
      <t>0.6101 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/MWh</t>
    </r>
    <r>
      <rPr>
        <sz val="10"/>
        <rFont val="宋体"/>
        <charset val="134"/>
      </rPr>
      <t xml:space="preserve">；
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、可再生能源、余热发电排放因子为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。</t>
    </r>
  </si>
  <si>
    <t>一、化石能源低位热值、单位热值含碳量、碳氧化率</t>
  </si>
  <si>
    <r>
      <rPr>
        <sz val="12"/>
        <rFont val="Times New Roman"/>
        <charset val="134"/>
      </rPr>
      <t xml:space="preserve">                     </t>
    </r>
    <r>
      <rPr>
        <sz val="12"/>
        <rFont val="宋体"/>
        <charset val="134"/>
      </rPr>
      <t>单位
燃料品种</t>
    </r>
  </si>
  <si>
    <t>指南参考值</t>
  </si>
  <si>
    <r>
      <rPr>
        <sz val="12"/>
        <rFont val="宋体"/>
        <charset val="134"/>
      </rPr>
      <t>低位发热量
（吉焦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吨，吉焦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万立方米）</t>
    </r>
  </si>
  <si>
    <r>
      <rPr>
        <sz val="12"/>
        <rFont val="宋体"/>
        <charset val="134"/>
      </rPr>
      <t>单位热值碳含量
（吨碳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吉焦）</t>
    </r>
  </si>
  <si>
    <t xml:space="preserve">碳氧化率
</t>
  </si>
  <si>
    <t>备注</t>
  </si>
  <si>
    <t>原煤</t>
  </si>
  <si>
    <t>—</t>
  </si>
  <si>
    <t>无烟煤</t>
  </si>
  <si>
    <t>与燃烧设备有关，见表1-1</t>
  </si>
  <si>
    <r>
      <rPr>
        <sz val="12"/>
        <rFont val="宋体"/>
        <charset val="134"/>
      </rPr>
      <t>低位发热量参考</t>
    </r>
    <r>
      <rPr>
        <sz val="12"/>
        <rFont val="Times New Roman"/>
        <charset val="134"/>
      </rPr>
      <t xml:space="preserve">GB_T 32151.7-2015 </t>
    </r>
    <r>
      <rPr>
        <sz val="12"/>
        <rFont val="宋体"/>
        <charset val="134"/>
      </rPr>
      <t>第八部分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水泥生产企业</t>
    </r>
  </si>
  <si>
    <t>烟煤</t>
  </si>
  <si>
    <t>褐煤</t>
  </si>
  <si>
    <t>洗精煤</t>
  </si>
  <si>
    <t>洗中煤</t>
  </si>
  <si>
    <t>煤泥</t>
  </si>
  <si>
    <t>焦炭</t>
  </si>
  <si>
    <t>原油</t>
  </si>
  <si>
    <t>燃料油</t>
  </si>
  <si>
    <t>汽油</t>
  </si>
  <si>
    <t>煤油</t>
  </si>
  <si>
    <t>柴油</t>
  </si>
  <si>
    <t>液化石油气</t>
  </si>
  <si>
    <t>炼厂干气</t>
  </si>
  <si>
    <t>天然气</t>
  </si>
  <si>
    <t>焦炉煤气</t>
  </si>
  <si>
    <t>发生炉煤气</t>
  </si>
  <si>
    <t>重油催化裂解煤气</t>
  </si>
  <si>
    <t>重油热裂解煤气</t>
  </si>
  <si>
    <t>焦炭制气</t>
  </si>
  <si>
    <t>压力气化煤气</t>
  </si>
  <si>
    <t>水煤气</t>
  </si>
  <si>
    <r>
      <rPr>
        <sz val="12"/>
        <rFont val="宋体"/>
        <charset val="134"/>
      </rPr>
      <t>单位热值碳含量参考</t>
    </r>
    <r>
      <rPr>
        <sz val="12"/>
        <rFont val="Times New Roman"/>
        <charset val="134"/>
      </rPr>
      <t xml:space="preserve">GB_T 32151.7-2015 </t>
    </r>
    <r>
      <rPr>
        <sz val="12"/>
        <rFont val="宋体"/>
        <charset val="134"/>
      </rPr>
      <t>第八部分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水泥生产企业“其他煤气”</t>
    </r>
  </si>
  <si>
    <t>煤焦油</t>
  </si>
  <si>
    <r>
      <rPr>
        <sz val="12"/>
        <rFont val="宋体"/>
        <charset val="134"/>
      </rPr>
      <t>单位热值碳含量参考</t>
    </r>
    <r>
      <rPr>
        <sz val="12"/>
        <rFont val="Times New Roman"/>
        <charset val="134"/>
      </rPr>
      <t xml:space="preserve">GB_T 32151.7-2015 </t>
    </r>
    <r>
      <rPr>
        <sz val="12"/>
        <rFont val="宋体"/>
        <charset val="134"/>
      </rPr>
      <t>第八部分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水泥生产企业“焦油”</t>
    </r>
  </si>
  <si>
    <r>
      <rPr>
        <sz val="11"/>
        <rFont val="宋体"/>
        <charset val="134"/>
      </rPr>
      <t xml:space="preserve">数据来源：
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、低位热值数据来源：</t>
    </r>
    <r>
      <rPr>
        <sz val="11"/>
        <rFont val="Times New Roman"/>
        <charset val="134"/>
      </rPr>
      <t>(1)</t>
    </r>
    <r>
      <rPr>
        <sz val="11"/>
        <rFont val="宋体"/>
        <charset val="134"/>
      </rPr>
      <t>中国能源统计年鉴</t>
    </r>
    <r>
      <rPr>
        <sz val="11"/>
        <rFont val="Times New Roman"/>
        <charset val="134"/>
      </rPr>
      <t>2012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(2)</t>
    </r>
    <r>
      <rPr>
        <sz val="11"/>
        <rFont val="宋体"/>
        <charset val="134"/>
      </rPr>
      <t xml:space="preserve">行业调研数据。
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、单位热值碳含量数据来源：</t>
    </r>
    <r>
      <rPr>
        <sz val="11"/>
        <rFont val="Times New Roman"/>
        <charset val="134"/>
      </rPr>
      <t>(1)</t>
    </r>
    <r>
      <rPr>
        <sz val="11"/>
        <rFont val="宋体"/>
        <charset val="134"/>
      </rPr>
      <t>《省级温室气体清单编制指南》（试行）；</t>
    </r>
    <r>
      <rPr>
        <sz val="11"/>
        <rFont val="Times New Roman"/>
        <charset val="134"/>
      </rPr>
      <t>(2)</t>
    </r>
    <r>
      <rPr>
        <sz val="11"/>
        <rFont val="宋体"/>
        <charset val="134"/>
      </rPr>
      <t xml:space="preserve">行业调研数据。
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、碳氧化率数据来源：</t>
    </r>
    <r>
      <rPr>
        <sz val="11"/>
        <rFont val="Times New Roman"/>
        <charset val="134"/>
      </rPr>
      <t>(1)</t>
    </r>
    <r>
      <rPr>
        <sz val="11"/>
        <rFont val="宋体"/>
        <charset val="134"/>
      </rPr>
      <t>《省级温室气体清单编制指南》（试行）；</t>
    </r>
    <r>
      <rPr>
        <sz val="11"/>
        <rFont val="Times New Roman"/>
        <charset val="134"/>
      </rPr>
      <t>(2)</t>
    </r>
    <r>
      <rPr>
        <sz val="11"/>
        <rFont val="宋体"/>
        <charset val="134"/>
      </rPr>
      <t>典型企业调研数据。</t>
    </r>
  </si>
  <si>
    <t>表1-1 煤碳氧化率</t>
  </si>
  <si>
    <t>燃料名称</t>
  </si>
  <si>
    <t>氧化率</t>
  </si>
  <si>
    <t>煤（窑炉）</t>
  </si>
  <si>
    <t>煤（工业锅炉）</t>
  </si>
  <si>
    <t>煤（其他燃烧设备）</t>
  </si>
  <si>
    <t>二、电力、热力排放因子</t>
  </si>
  <si>
    <r>
      <rPr>
        <sz val="12"/>
        <rFont val="宋体"/>
        <charset val="134"/>
      </rPr>
      <t>电力排放因子表格参考值（吨二氧化碳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兆瓦时）</t>
    </r>
  </si>
  <si>
    <t>年份</t>
  </si>
  <si>
    <t>2012-2015</t>
  </si>
  <si>
    <t>热力消费的排放因子（吨二氧化碳/吉焦）</t>
  </si>
  <si>
    <r>
      <rPr>
        <b/>
        <sz val="12"/>
        <rFont val="仿宋_GB2312"/>
        <charset val="134"/>
      </rPr>
      <t>三、中</t>
    </r>
    <r>
      <rPr>
        <b/>
        <sz val="12"/>
        <rFont val="宋体"/>
        <charset val="134"/>
      </rPr>
      <t>国</t>
    </r>
    <r>
      <rPr>
        <b/>
        <sz val="12"/>
        <rFont val="仿宋_GB2312"/>
        <charset val="134"/>
      </rPr>
      <t>水泥行</t>
    </r>
    <r>
      <rPr>
        <b/>
        <sz val="12"/>
        <rFont val="宋体"/>
        <charset val="134"/>
      </rPr>
      <t>业</t>
    </r>
    <r>
      <rPr>
        <b/>
        <sz val="12"/>
        <rFont val="仿宋_GB2312"/>
        <charset val="134"/>
      </rPr>
      <t>部分替代燃料</t>
    </r>
    <r>
      <rPr>
        <b/>
        <sz val="12"/>
        <rFont val="Times New Roman"/>
        <charset val="134"/>
      </rPr>
      <t>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仿宋_GB2312"/>
        <charset val="134"/>
      </rPr>
      <t>排放因子</t>
    </r>
  </si>
  <si>
    <r>
      <rPr>
        <sz val="12"/>
        <rFont val="仿宋_GB2312"/>
        <charset val="134"/>
      </rPr>
      <t>替代燃料</t>
    </r>
    <r>
      <rPr>
        <sz val="12"/>
        <rFont val="宋体"/>
        <charset val="134"/>
      </rPr>
      <t>种类</t>
    </r>
  </si>
  <si>
    <r>
      <rPr>
        <sz val="12"/>
        <rFont val="仿宋_GB2312"/>
        <charset val="134"/>
      </rPr>
      <t>低位</t>
    </r>
    <r>
      <rPr>
        <sz val="12"/>
        <rFont val="宋体"/>
        <charset val="134"/>
      </rPr>
      <t>发热</t>
    </r>
    <r>
      <rPr>
        <sz val="12"/>
        <rFont val="仿宋_GB2312"/>
        <charset val="134"/>
      </rPr>
      <t>量（</t>
    </r>
    <r>
      <rPr>
        <sz val="12"/>
        <rFont val="Times New Roman"/>
        <charset val="134"/>
      </rPr>
      <t>GJ/t</t>
    </r>
    <r>
      <rPr>
        <sz val="12"/>
        <rFont val="仿宋_GB2312"/>
        <charset val="134"/>
      </rPr>
      <t>）</t>
    </r>
  </si>
  <si>
    <r>
      <rPr>
        <sz val="12"/>
        <rFont val="仿宋_GB2312"/>
        <charset val="134"/>
      </rPr>
      <t>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  <r>
      <rPr>
        <sz val="12"/>
        <rFont val="仿宋_GB2312"/>
        <charset val="134"/>
      </rPr>
      <t>）</t>
    </r>
  </si>
  <si>
    <r>
      <rPr>
        <sz val="12"/>
        <rFont val="仿宋_GB2312"/>
        <charset val="134"/>
      </rPr>
      <t>化石</t>
    </r>
    <r>
      <rPr>
        <sz val="12"/>
        <rFont val="宋体"/>
        <charset val="134"/>
      </rPr>
      <t>碳</t>
    </r>
    <r>
      <rPr>
        <sz val="12"/>
        <rFont val="仿宋_GB2312"/>
        <charset val="134"/>
      </rPr>
      <t>的</t>
    </r>
    <r>
      <rPr>
        <sz val="12"/>
        <rFont val="宋体"/>
        <charset val="134"/>
      </rPr>
      <t>质</t>
    </r>
    <r>
      <rPr>
        <sz val="12"/>
        <rFont val="仿宋_GB2312"/>
        <charset val="134"/>
      </rPr>
      <t>量分</t>
    </r>
    <r>
      <rPr>
        <sz val="12"/>
        <rFont val="宋体"/>
        <charset val="134"/>
      </rPr>
      <t>数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%</t>
    </r>
    <r>
      <rPr>
        <sz val="12"/>
        <rFont val="仿宋_GB2312"/>
        <charset val="134"/>
      </rPr>
      <t>）</t>
    </r>
  </si>
  <si>
    <r>
      <rPr>
        <sz val="12"/>
        <rFont val="仿宋_GB2312"/>
        <charset val="134"/>
      </rPr>
      <t>生物</t>
    </r>
    <r>
      <rPr>
        <sz val="12"/>
        <rFont val="宋体"/>
        <charset val="134"/>
      </rPr>
      <t>碳</t>
    </r>
    <r>
      <rPr>
        <sz val="12"/>
        <rFont val="仿宋_GB2312"/>
        <charset val="134"/>
      </rPr>
      <t>的</t>
    </r>
    <r>
      <rPr>
        <sz val="12"/>
        <rFont val="宋体"/>
        <charset val="134"/>
      </rPr>
      <t>质</t>
    </r>
    <r>
      <rPr>
        <sz val="12"/>
        <rFont val="仿宋_GB2312"/>
        <charset val="134"/>
      </rPr>
      <t>量分</t>
    </r>
    <r>
      <rPr>
        <sz val="12"/>
        <rFont val="宋体"/>
        <charset val="134"/>
      </rPr>
      <t>数</t>
    </r>
    <r>
      <rPr>
        <sz val="12"/>
        <rFont val="仿宋_GB2312"/>
        <charset val="134"/>
      </rPr>
      <t>（</t>
    </r>
    <r>
      <rPr>
        <sz val="12"/>
        <rFont val="Times New Roman"/>
        <charset val="134"/>
      </rPr>
      <t>%</t>
    </r>
    <r>
      <rPr>
        <sz val="12"/>
        <rFont val="仿宋_GB2312"/>
        <charset val="134"/>
      </rPr>
      <t>）</t>
    </r>
  </si>
  <si>
    <r>
      <rPr>
        <sz val="12"/>
        <rFont val="宋体"/>
        <charset val="134"/>
      </rPr>
      <t>废</t>
    </r>
    <r>
      <rPr>
        <sz val="12"/>
        <rFont val="仿宋_GB2312"/>
        <charset val="134"/>
      </rPr>
      <t>油</t>
    </r>
  </si>
  <si>
    <r>
      <rPr>
        <sz val="12"/>
        <rFont val="宋体"/>
        <charset val="134"/>
      </rPr>
      <t>废轮</t>
    </r>
    <r>
      <rPr>
        <sz val="12"/>
        <rFont val="仿宋_GB2312"/>
        <charset val="134"/>
      </rPr>
      <t>胎</t>
    </r>
  </si>
  <si>
    <t>塑料</t>
  </si>
  <si>
    <r>
      <rPr>
        <sz val="12"/>
        <rFont val="宋体"/>
        <charset val="134"/>
      </rPr>
      <t>废</t>
    </r>
    <r>
      <rPr>
        <sz val="12"/>
        <rFont val="仿宋_GB2312"/>
        <charset val="134"/>
      </rPr>
      <t>溶</t>
    </r>
    <r>
      <rPr>
        <sz val="12"/>
        <rFont val="宋体"/>
        <charset val="134"/>
      </rPr>
      <t>剂</t>
    </r>
  </si>
  <si>
    <r>
      <rPr>
        <sz val="12"/>
        <rFont val="宋体"/>
        <charset val="134"/>
      </rPr>
      <t>废</t>
    </r>
    <r>
      <rPr>
        <sz val="12"/>
        <rFont val="仿宋_GB2312"/>
        <charset val="134"/>
      </rPr>
      <t>皮革</t>
    </r>
  </si>
  <si>
    <r>
      <rPr>
        <sz val="12"/>
        <rFont val="宋体"/>
        <charset val="134"/>
      </rPr>
      <t>废玻</t>
    </r>
    <r>
      <rPr>
        <sz val="12"/>
        <rFont val="仿宋_GB2312"/>
        <charset val="134"/>
      </rPr>
      <t>璃</t>
    </r>
    <r>
      <rPr>
        <sz val="12"/>
        <rFont val="宋体"/>
        <charset val="134"/>
      </rPr>
      <t>钢</t>
    </r>
  </si>
  <si>
    <r>
      <rPr>
        <sz val="12"/>
        <rFont val="宋体"/>
        <charset val="134"/>
      </rPr>
      <t>数</t>
    </r>
    <r>
      <rPr>
        <sz val="12"/>
        <rFont val="仿宋_GB2312"/>
        <charset val="134"/>
      </rPr>
      <t>据</t>
    </r>
    <r>
      <rPr>
        <sz val="12"/>
        <rFont val="宋体"/>
        <charset val="134"/>
      </rPr>
      <t>来</t>
    </r>
    <r>
      <rPr>
        <sz val="12"/>
        <rFont val="仿宋_GB2312"/>
        <charset val="134"/>
      </rPr>
      <t>源：</t>
    </r>
    <r>
      <rPr>
        <sz val="12"/>
        <rFont val="Times New Roman"/>
        <charset val="134"/>
      </rPr>
      <t xml:space="preserve">1. </t>
    </r>
    <r>
      <rPr>
        <sz val="12"/>
        <rFont val="仿宋_GB2312"/>
        <charset val="134"/>
      </rPr>
      <t>《</t>
    </r>
    <r>
      <rPr>
        <sz val="12"/>
        <rFont val="Times New Roman"/>
        <charset val="134"/>
      </rPr>
      <t>2006</t>
    </r>
    <r>
      <rPr>
        <sz val="12"/>
        <rFont val="仿宋_GB2312"/>
        <charset val="134"/>
      </rPr>
      <t>年</t>
    </r>
    <r>
      <rPr>
        <sz val="12"/>
        <rFont val="Times New Roman"/>
        <charset val="134"/>
      </rPr>
      <t>IPCC</t>
    </r>
    <r>
      <rPr>
        <sz val="12"/>
        <rFont val="宋体"/>
        <charset val="134"/>
      </rPr>
      <t>国</t>
    </r>
    <r>
      <rPr>
        <sz val="12"/>
        <rFont val="仿宋_GB2312"/>
        <charset val="134"/>
      </rPr>
      <t>家</t>
    </r>
    <r>
      <rPr>
        <sz val="12"/>
        <rFont val="宋体"/>
        <charset val="134"/>
      </rPr>
      <t>温</t>
    </r>
    <r>
      <rPr>
        <sz val="12"/>
        <rFont val="仿宋_GB2312"/>
        <charset val="134"/>
      </rPr>
      <t>室</t>
    </r>
    <r>
      <rPr>
        <sz val="12"/>
        <rFont val="宋体"/>
        <charset val="134"/>
      </rPr>
      <t>气体清单</t>
    </r>
    <r>
      <rPr>
        <sz val="12"/>
        <rFont val="仿宋_GB2312"/>
        <charset val="134"/>
      </rPr>
      <t>指南》；</t>
    </r>
    <r>
      <rPr>
        <sz val="12"/>
        <rFont val="Times New Roman"/>
        <charset val="134"/>
      </rPr>
      <t xml:space="preserve">2. </t>
    </r>
    <r>
      <rPr>
        <sz val="12"/>
        <rFont val="仿宋_GB2312"/>
        <charset val="134"/>
      </rPr>
      <t>《水泥行</t>
    </r>
    <r>
      <rPr>
        <sz val="12"/>
        <rFont val="宋体"/>
        <charset val="134"/>
      </rPr>
      <t>业</t>
    </r>
    <r>
      <rPr>
        <sz val="12"/>
        <rFont val="仿宋_GB2312"/>
        <charset val="134"/>
      </rPr>
      <t>二</t>
    </r>
    <r>
      <rPr>
        <sz val="12"/>
        <rFont val="宋体"/>
        <charset val="134"/>
      </rPr>
      <t>氧</t>
    </r>
    <r>
      <rPr>
        <sz val="12"/>
        <rFont val="仿宋_GB2312"/>
        <charset val="134"/>
      </rPr>
      <t>化</t>
    </r>
    <r>
      <rPr>
        <sz val="12"/>
        <rFont val="宋体"/>
        <charset val="134"/>
      </rPr>
      <t>碳减</t>
    </r>
    <r>
      <rPr>
        <sz val="12"/>
        <rFont val="仿宋_GB2312"/>
        <charset val="134"/>
      </rPr>
      <t>排</t>
    </r>
    <r>
      <rPr>
        <sz val="12"/>
        <rFont val="宋体"/>
        <charset val="134"/>
      </rPr>
      <t>议</t>
    </r>
    <r>
      <rPr>
        <sz val="12"/>
        <rFont val="仿宋_GB2312"/>
        <charset val="134"/>
      </rPr>
      <t>定</t>
    </r>
    <r>
      <rPr>
        <sz val="12"/>
        <rFont val="宋体"/>
        <charset val="134"/>
      </rPr>
      <t>书</t>
    </r>
    <r>
      <rPr>
        <sz val="12"/>
        <rFont val="仿宋_GB2312"/>
        <charset val="134"/>
      </rPr>
      <t>》，</t>
    </r>
    <r>
      <rPr>
        <sz val="12"/>
        <rFont val="Times New Roman"/>
        <charset val="134"/>
      </rPr>
      <t>WBCSD</t>
    </r>
    <r>
      <rPr>
        <sz val="12"/>
        <rFont val="仿宋_GB2312"/>
        <charset val="134"/>
      </rPr>
      <t>，</t>
    </r>
    <r>
      <rPr>
        <sz val="12"/>
        <rFont val="Times New Roman"/>
        <charset val="134"/>
      </rPr>
      <t xml:space="preserve">2005.3. </t>
    </r>
    <r>
      <rPr>
        <sz val="12"/>
        <rFont val="仿宋_GB2312"/>
        <charset val="134"/>
      </rPr>
      <t>典型企</t>
    </r>
    <r>
      <rPr>
        <sz val="12"/>
        <rFont val="宋体"/>
        <charset val="134"/>
      </rPr>
      <t>业调研</t>
    </r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</si>
</sst>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76" formatCode="0.0%"/>
    <numFmt numFmtId="177" formatCode="0.0000_ "/>
    <numFmt numFmtId="42" formatCode="_ &quot;￥&quot;* #,##0_ ;_ &quot;￥&quot;* \-#,##0_ ;_ &quot;￥&quot;* &quot;-&quot;_ ;_ @_ "/>
    <numFmt numFmtId="178" formatCode="0.00000_);[Red]\(0.00000\)"/>
    <numFmt numFmtId="179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180" formatCode="0.000_ "/>
    <numFmt numFmtId="181" formatCode="0.00000_ "/>
  </numFmts>
  <fonts count="49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6"/>
      <name val="方正小标宋简体"/>
      <charset val="134"/>
    </font>
    <font>
      <b/>
      <sz val="12"/>
      <name val="宋体"/>
      <charset val="134"/>
    </font>
    <font>
      <b/>
      <sz val="12"/>
      <name val="仿宋_GB2312"/>
      <charset val="134"/>
    </font>
    <font>
      <b/>
      <sz val="12"/>
      <name val="Times New Roman"/>
      <charset val="134"/>
    </font>
    <font>
      <sz val="12"/>
      <name val="仿宋_GB2312"/>
      <charset val="134"/>
    </font>
    <font>
      <sz val="10"/>
      <name val="Times New Roman"/>
      <charset val="134"/>
    </font>
    <font>
      <sz val="20"/>
      <name val="Times New Roman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name val="方正仿宋_GBK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vertAlign val="subscript"/>
      <sz val="12"/>
      <name val="Times New Roman"/>
      <charset val="134"/>
    </font>
    <font>
      <vertAlign val="subscript"/>
      <sz val="12"/>
      <name val="Times New Roman"/>
      <charset val="134"/>
    </font>
    <font>
      <sz val="10"/>
      <name val="宋体"/>
      <charset val="134"/>
    </font>
    <font>
      <vertAlign val="subscript"/>
      <sz val="10"/>
      <name val="Times New Roman"/>
      <charset val="134"/>
    </font>
    <font>
      <u/>
      <sz val="20"/>
      <name val="方正小标宋简体"/>
      <charset val="134"/>
    </font>
    <font>
      <b/>
      <vertAlign val="superscript"/>
      <sz val="11"/>
      <name val="Times New Roman"/>
      <charset val="134"/>
    </font>
    <font>
      <vertAlign val="superscript"/>
      <sz val="11"/>
      <name val="Times New Roman"/>
      <charset val="134"/>
    </font>
    <font>
      <vertAlign val="superscript"/>
      <sz val="11"/>
      <name val="宋体"/>
      <charset val="134"/>
    </font>
    <font>
      <b/>
      <vertAlign val="subscript"/>
      <sz val="11"/>
      <name val="Times New Roman"/>
      <charset val="134"/>
    </font>
    <font>
      <vertAlign val="subscript"/>
      <sz val="11"/>
      <name val="Times New Roman"/>
      <charset val="134"/>
    </font>
    <font>
      <i/>
      <vertAlign val="subscript"/>
      <sz val="11"/>
      <name val="Times New Roman"/>
      <charset val="134"/>
    </font>
    <font>
      <i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auto="1"/>
      </bottom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17" borderId="5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7" borderId="52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50" applyNumberFormat="0" applyFill="0" applyAlignment="0" applyProtection="0">
      <alignment vertical="center"/>
    </xf>
    <xf numFmtId="0" fontId="19" fillId="0" borderId="50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0" borderId="51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4" fillId="19" borderId="56" applyNumberFormat="0" applyAlignment="0" applyProtection="0">
      <alignment vertical="center"/>
    </xf>
    <xf numFmtId="0" fontId="30" fillId="19" borderId="54" applyNumberFormat="0" applyAlignment="0" applyProtection="0">
      <alignment vertical="center"/>
    </xf>
    <xf numFmtId="0" fontId="27" fillId="13" borderId="53" applyNumberFormat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1" fillId="0" borderId="55" applyNumberFormat="0" applyFill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</cellStyleXfs>
  <cellXfs count="185">
    <xf numFmtId="0" fontId="0" fillId="0" borderId="0" xfId="0">
      <alignment vertical="center"/>
    </xf>
    <xf numFmtId="0" fontId="1" fillId="2" borderId="0" xfId="0" applyFont="1" applyFill="1" applyAlignment="1" applyProtection="1">
      <alignment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178" fontId="1" fillId="0" borderId="13" xfId="0" applyNumberFormat="1" applyFont="1" applyFill="1" applyBorder="1" applyAlignment="1" applyProtection="1">
      <alignment horizontal="center" vertical="center" wrapText="1"/>
    </xf>
    <xf numFmtId="178" fontId="1" fillId="0" borderId="14" xfId="0" applyNumberFormat="1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vertical="center" wrapText="1"/>
    </xf>
    <xf numFmtId="0" fontId="1" fillId="3" borderId="16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center" wrapText="1"/>
    </xf>
    <xf numFmtId="177" fontId="1" fillId="0" borderId="18" xfId="0" applyNumberFormat="1" applyFont="1" applyFill="1" applyBorder="1" applyAlignment="1" applyProtection="1">
      <alignment horizontal="center" vertical="center" wrapText="1"/>
    </xf>
    <xf numFmtId="178" fontId="1" fillId="0" borderId="19" xfId="0" applyNumberFormat="1" applyFont="1" applyFill="1" applyBorder="1" applyAlignment="1" applyProtection="1">
      <alignment horizontal="center" vertical="center" wrapText="1"/>
    </xf>
    <xf numFmtId="178" fontId="4" fillId="0" borderId="20" xfId="0" applyNumberFormat="1" applyFont="1" applyFill="1" applyBorder="1" applyAlignment="1" applyProtection="1">
      <alignment horizontal="center" vertical="center" wrapText="1"/>
    </xf>
    <xf numFmtId="176" fontId="4" fillId="3" borderId="15" xfId="11" applyNumberFormat="1" applyFont="1" applyFill="1" applyBorder="1" applyAlignment="1" applyProtection="1">
      <alignment horizontal="center" vertical="center" wrapText="1"/>
    </xf>
    <xf numFmtId="176" fontId="1" fillId="3" borderId="16" xfId="11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vertical="center" wrapText="1"/>
    </xf>
    <xf numFmtId="177" fontId="1" fillId="0" borderId="22" xfId="0" applyNumberFormat="1" applyFont="1" applyFill="1" applyBorder="1" applyAlignment="1" applyProtection="1">
      <alignment horizontal="center" vertical="center" wrapText="1"/>
    </xf>
    <xf numFmtId="176" fontId="1" fillId="3" borderId="15" xfId="11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vertical="center" wrapText="1"/>
    </xf>
    <xf numFmtId="176" fontId="1" fillId="3" borderId="24" xfId="11" applyNumberFormat="1" applyFont="1" applyFill="1" applyBorder="1" applyAlignment="1" applyProtection="1">
      <alignment horizontal="center" vertical="center" wrapText="1"/>
    </xf>
    <xf numFmtId="176" fontId="1" fillId="3" borderId="25" xfId="11" applyNumberFormat="1" applyFont="1" applyFill="1" applyBorder="1" applyAlignment="1" applyProtection="1">
      <alignment horizontal="center" vertical="center" wrapText="1"/>
    </xf>
    <xf numFmtId="176" fontId="1" fillId="0" borderId="26" xfId="11" applyNumberFormat="1" applyFont="1" applyFill="1" applyBorder="1" applyAlignment="1" applyProtection="1">
      <alignment horizontal="center" vertical="center" wrapText="1"/>
    </xf>
    <xf numFmtId="176" fontId="1" fillId="0" borderId="27" xfId="11" applyNumberFormat="1" applyFont="1" applyFill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vertical="center" wrapText="1"/>
    </xf>
    <xf numFmtId="177" fontId="1" fillId="0" borderId="29" xfId="0" applyNumberFormat="1" applyFont="1" applyFill="1" applyBorder="1" applyAlignment="1" applyProtection="1">
      <alignment horizontal="center" vertical="center" wrapText="1"/>
    </xf>
    <xf numFmtId="176" fontId="1" fillId="0" borderId="30" xfId="11" applyNumberFormat="1" applyFont="1" applyFill="1" applyBorder="1" applyAlignment="1" applyProtection="1">
      <alignment horizontal="center" vertical="center" wrapText="1"/>
    </xf>
    <xf numFmtId="178" fontId="1" fillId="0" borderId="20" xfId="0" applyNumberFormat="1" applyFont="1" applyFill="1" applyBorder="1" applyAlignment="1" applyProtection="1">
      <alignment horizontal="center" vertical="center" wrapText="1"/>
    </xf>
    <xf numFmtId="176" fontId="4" fillId="3" borderId="15" xfId="11" applyNumberFormat="1" applyFont="1" applyFill="1" applyBorder="1" applyAlignment="1" applyProtection="1">
      <alignment horizontal="left" vertical="center" wrapText="1"/>
    </xf>
    <xf numFmtId="176" fontId="1" fillId="3" borderId="16" xfId="11" applyNumberFormat="1" applyFont="1" applyFill="1" applyBorder="1" applyAlignment="1" applyProtection="1">
      <alignment horizontal="left" vertical="center" wrapText="1"/>
    </xf>
    <xf numFmtId="0" fontId="4" fillId="0" borderId="31" xfId="0" applyFont="1" applyFill="1" applyBorder="1" applyAlignment="1" applyProtection="1">
      <alignment vertical="center" wrapText="1"/>
    </xf>
    <xf numFmtId="177" fontId="1" fillId="0" borderId="7" xfId="0" applyNumberFormat="1" applyFont="1" applyFill="1" applyBorder="1" applyAlignment="1" applyProtection="1">
      <alignment horizontal="center" vertical="center" wrapText="1"/>
    </xf>
    <xf numFmtId="178" fontId="1" fillId="0" borderId="8" xfId="0" applyNumberFormat="1" applyFont="1" applyFill="1" applyBorder="1" applyAlignment="1" applyProtection="1">
      <alignment horizontal="center" vertical="center" wrapText="1"/>
    </xf>
    <xf numFmtId="176" fontId="1" fillId="0" borderId="9" xfId="11" applyNumberFormat="1" applyFont="1" applyFill="1" applyBorder="1" applyAlignment="1" applyProtection="1">
      <alignment horizontal="center" vertical="center" wrapText="1"/>
    </xf>
    <xf numFmtId="176" fontId="4" fillId="3" borderId="32" xfId="11" applyNumberFormat="1" applyFont="1" applyFill="1" applyBorder="1" applyAlignment="1" applyProtection="1">
      <alignment horizontal="left" vertical="center" wrapText="1"/>
    </xf>
    <xf numFmtId="176" fontId="1" fillId="3" borderId="33" xfId="11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</xf>
    <xf numFmtId="0" fontId="7" fillId="2" borderId="0" xfId="0" applyFont="1" applyFill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9" fontId="1" fillId="2" borderId="19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horizontal="center" vertical="center" wrapText="1"/>
    </xf>
    <xf numFmtId="9" fontId="1" fillId="2" borderId="0" xfId="0" applyNumberFormat="1" applyFont="1" applyFill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</xf>
    <xf numFmtId="0" fontId="1" fillId="0" borderId="35" xfId="0" applyFont="1" applyFill="1" applyBorder="1" applyAlignment="1" applyProtection="1">
      <alignment horizontal="center" vertical="center" wrapText="1"/>
    </xf>
    <xf numFmtId="0" fontId="1" fillId="0" borderId="36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3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177" fontId="1" fillId="0" borderId="8" xfId="0" applyNumberFormat="1" applyFont="1" applyFill="1" applyBorder="1" applyAlignment="1" applyProtection="1">
      <alignment horizontal="center" vertical="center"/>
    </xf>
    <xf numFmtId="177" fontId="1" fillId="0" borderId="38" xfId="0" applyNumberFormat="1" applyFont="1" applyFill="1" applyBorder="1" applyAlignment="1" applyProtection="1">
      <alignment horizontal="center" vertical="center"/>
    </xf>
    <xf numFmtId="0" fontId="4" fillId="2" borderId="39" xfId="0" applyFont="1" applyFill="1" applyBorder="1" applyAlignment="1" applyProtection="1">
      <alignment horizontal="center" vertical="center" wrapText="1"/>
    </xf>
    <xf numFmtId="0" fontId="4" fillId="2" borderId="40" xfId="0" applyFont="1" applyFill="1" applyBorder="1" applyAlignment="1" applyProtection="1">
      <alignment horizontal="center" vertical="center" wrapText="1"/>
    </xf>
    <xf numFmtId="0" fontId="4" fillId="2" borderId="41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38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vertical="center" wrapText="1"/>
    </xf>
    <xf numFmtId="0" fontId="6" fillId="2" borderId="0" xfId="0" applyFont="1" applyFill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0" fontId="1" fillId="2" borderId="0" xfId="0" applyFont="1" applyFill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2" xfId="0" applyFont="1" applyBorder="1">
      <alignment vertical="center"/>
    </xf>
    <xf numFmtId="0" fontId="4" fillId="0" borderId="42" xfId="0" applyFont="1" applyBorder="1" applyAlignment="1">
      <alignment horizontal="center" vertical="center"/>
    </xf>
    <xf numFmtId="179" fontId="1" fillId="0" borderId="42" xfId="0" applyNumberFormat="1" applyFont="1" applyBorder="1" applyAlignment="1">
      <alignment horizontal="center" vertical="center"/>
    </xf>
    <xf numFmtId="180" fontId="1" fillId="0" borderId="42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8" fillId="4" borderId="34" xfId="0" applyFont="1" applyFill="1" applyBorder="1" applyAlignment="1">
      <alignment horizontal="center" vertical="center"/>
    </xf>
    <xf numFmtId="0" fontId="10" fillId="4" borderId="35" xfId="0" applyFont="1" applyFill="1" applyBorder="1" applyAlignment="1">
      <alignment horizontal="center" vertical="center"/>
    </xf>
    <xf numFmtId="0" fontId="10" fillId="4" borderId="36" xfId="0" applyFont="1" applyFill="1" applyBorder="1" applyAlignment="1">
      <alignment horizontal="center" vertical="center"/>
    </xf>
    <xf numFmtId="0" fontId="4" fillId="4" borderId="43" xfId="0" applyFont="1" applyFill="1" applyBorder="1" applyAlignment="1">
      <alignment horizontal="center" vertical="center"/>
    </xf>
    <xf numFmtId="0" fontId="1" fillId="4" borderId="44" xfId="0" applyFont="1" applyFill="1" applyBorder="1">
      <alignment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/>
    </xf>
    <xf numFmtId="0" fontId="4" fillId="4" borderId="19" xfId="0" applyFont="1" applyFill="1" applyBorder="1" applyAlignment="1" applyProtection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4" fillId="4" borderId="19" xfId="0" applyFont="1" applyFill="1" applyBorder="1">
      <alignment vertical="center"/>
    </xf>
    <xf numFmtId="177" fontId="1" fillId="0" borderId="19" xfId="0" applyNumberFormat="1" applyFont="1" applyBorder="1" applyAlignment="1" applyProtection="1">
      <alignment horizontal="center" vertical="center"/>
      <protection locked="0"/>
    </xf>
    <xf numFmtId="0" fontId="1" fillId="2" borderId="4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177" fontId="1" fillId="0" borderId="47" xfId="0" applyNumberFormat="1" applyFont="1" applyBorder="1" applyAlignment="1" applyProtection="1">
      <alignment horizontal="center" vertical="center"/>
      <protection locked="0"/>
    </xf>
    <xf numFmtId="0" fontId="1" fillId="4" borderId="4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177" fontId="1" fillId="4" borderId="38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4" borderId="47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14" fillId="0" borderId="49" xfId="0" applyNumberFormat="1" applyFont="1" applyFill="1" applyBorder="1" applyAlignment="1" applyProtection="1">
      <alignment horizontal="center" vertical="center" wrapText="1"/>
    </xf>
    <xf numFmtId="0" fontId="14" fillId="0" borderId="14" xfId="0" applyNumberFormat="1" applyFont="1" applyFill="1" applyBorder="1" applyAlignment="1" applyProtection="1">
      <alignment horizontal="center" vertical="center"/>
    </xf>
    <xf numFmtId="0" fontId="14" fillId="0" borderId="24" xfId="0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 applyProtection="1">
      <alignment horizontal="center" vertical="center"/>
    </xf>
    <xf numFmtId="0" fontId="16" fillId="3" borderId="19" xfId="0" applyFont="1" applyFill="1" applyBorder="1" applyAlignment="1" applyProtection="1">
      <alignment horizontal="center" vertical="center"/>
    </xf>
    <xf numFmtId="0" fontId="16" fillId="2" borderId="19" xfId="0" applyFont="1" applyFill="1" applyBorder="1" applyAlignment="1" applyProtection="1">
      <alignment horizontal="center" vertical="center"/>
      <protection locked="0"/>
    </xf>
    <xf numFmtId="0" fontId="16" fillId="2" borderId="47" xfId="0" applyFont="1" applyFill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  <protection locked="0"/>
    </xf>
    <xf numFmtId="0" fontId="15" fillId="3" borderId="19" xfId="0" applyFont="1" applyFill="1" applyBorder="1" applyAlignment="1" applyProtection="1">
      <alignment horizontal="center" vertical="center"/>
    </xf>
    <xf numFmtId="0" fontId="6" fillId="0" borderId="47" xfId="0" applyFont="1" applyFill="1" applyBorder="1" applyAlignment="1" applyProtection="1">
      <alignment horizontal="center" vertical="center" wrapText="1"/>
      <protection locked="0"/>
    </xf>
    <xf numFmtId="0" fontId="16" fillId="3" borderId="47" xfId="0" applyFont="1" applyFill="1" applyBorder="1" applyAlignment="1" applyProtection="1">
      <alignment horizontal="center" vertical="center"/>
    </xf>
    <xf numFmtId="0" fontId="16" fillId="3" borderId="18" xfId="0" applyFont="1" applyFill="1" applyBorder="1" applyAlignment="1" applyProtection="1">
      <alignment horizontal="center" vertical="center"/>
    </xf>
    <xf numFmtId="0" fontId="15" fillId="3" borderId="47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0" borderId="47" xfId="0" applyFont="1" applyFill="1" applyBorder="1" applyAlignment="1" applyProtection="1">
      <alignment horizontal="center" vertical="center"/>
      <protection locked="0"/>
    </xf>
    <xf numFmtId="0" fontId="15" fillId="3" borderId="7" xfId="0" applyFont="1" applyFill="1" applyBorder="1" applyAlignment="1" applyProtection="1">
      <alignment horizontal="center" vertical="center"/>
    </xf>
    <xf numFmtId="0" fontId="16" fillId="3" borderId="8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38" xfId="0" applyFont="1" applyFill="1" applyBorder="1" applyAlignment="1" applyProtection="1">
      <alignment horizontal="center" vertical="center"/>
      <protection locked="0"/>
    </xf>
    <xf numFmtId="0" fontId="15" fillId="3" borderId="43" xfId="0" applyFont="1" applyFill="1" applyBorder="1" applyAlignment="1" applyProtection="1">
      <alignment horizontal="center" vertical="center"/>
    </xf>
    <xf numFmtId="0" fontId="16" fillId="3" borderId="44" xfId="0" applyFont="1" applyFill="1" applyBorder="1" applyAlignment="1" applyProtection="1">
      <alignment horizontal="center" vertical="center"/>
    </xf>
    <xf numFmtId="0" fontId="15" fillId="3" borderId="44" xfId="0" applyFont="1" applyFill="1" applyBorder="1" applyAlignment="1" applyProtection="1">
      <alignment horizontal="center" vertical="center"/>
    </xf>
    <xf numFmtId="0" fontId="15" fillId="3" borderId="45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left" vertical="center" wrapText="1"/>
    </xf>
    <xf numFmtId="0" fontId="6" fillId="3" borderId="19" xfId="0" applyFont="1" applyFill="1" applyBorder="1" applyAlignment="1" applyProtection="1">
      <alignment horizontal="left" vertical="center"/>
    </xf>
    <xf numFmtId="0" fontId="15" fillId="3" borderId="19" xfId="0" applyFont="1" applyFill="1" applyBorder="1" applyAlignment="1" applyProtection="1">
      <alignment horizontal="left" vertical="center"/>
    </xf>
    <xf numFmtId="0" fontId="16" fillId="3" borderId="19" xfId="0" applyFont="1" applyFill="1" applyBorder="1" applyAlignment="1" applyProtection="1">
      <alignment horizontal="left" vertical="center"/>
    </xf>
    <xf numFmtId="177" fontId="6" fillId="3" borderId="19" xfId="0" applyNumberFormat="1" applyFont="1" applyFill="1" applyBorder="1" applyAlignment="1" applyProtection="1">
      <alignment horizontal="center" vertical="center"/>
    </xf>
    <xf numFmtId="0" fontId="6" fillId="3" borderId="47" xfId="0" applyFont="1" applyFill="1" applyBorder="1" applyAlignment="1" applyProtection="1">
      <alignment vertical="center"/>
    </xf>
    <xf numFmtId="0" fontId="6" fillId="3" borderId="18" xfId="0" applyFont="1" applyFill="1" applyBorder="1" applyAlignment="1" applyProtection="1">
      <alignment horizontal="left" vertical="center" wrapText="1"/>
    </xf>
    <xf numFmtId="0" fontId="5" fillId="3" borderId="19" xfId="0" applyFont="1" applyFill="1" applyBorder="1" applyAlignment="1" applyProtection="1">
      <alignment vertical="center"/>
    </xf>
    <xf numFmtId="0" fontId="6" fillId="3" borderId="19" xfId="0" applyFont="1" applyFill="1" applyBorder="1" applyAlignment="1" applyProtection="1">
      <alignment vertical="center"/>
    </xf>
    <xf numFmtId="0" fontId="5" fillId="3" borderId="47" xfId="0" applyFont="1" applyFill="1" applyBorder="1" applyAlignment="1" applyProtection="1">
      <alignment vertical="center"/>
    </xf>
    <xf numFmtId="177" fontId="6" fillId="2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47" xfId="0" applyFont="1" applyFill="1" applyBorder="1" applyAlignment="1" applyProtection="1">
      <alignment horizontal="center" vertical="center"/>
    </xf>
    <xf numFmtId="181" fontId="6" fillId="2" borderId="19" xfId="0" applyNumberFormat="1" applyFont="1" applyFill="1" applyBorder="1" applyAlignment="1" applyProtection="1">
      <alignment horizontal="center" vertical="center"/>
      <protection locked="0"/>
    </xf>
    <xf numFmtId="0" fontId="5" fillId="3" borderId="19" xfId="0" applyFont="1" applyFill="1" applyBorder="1" applyAlignment="1" applyProtection="1">
      <alignment horizontal="left" vertical="center"/>
    </xf>
    <xf numFmtId="0" fontId="6" fillId="3" borderId="47" xfId="0" applyFont="1" applyFill="1" applyBorder="1" applyAlignment="1" applyProtection="1">
      <alignment vertical="center" wrapText="1"/>
    </xf>
    <xf numFmtId="0" fontId="5" fillId="3" borderId="19" xfId="0" applyFont="1" applyFill="1" applyBorder="1" applyAlignment="1" applyProtection="1">
      <alignment horizontal="left" vertical="center" wrapText="1"/>
    </xf>
    <xf numFmtId="0" fontId="6" fillId="3" borderId="19" xfId="0" applyFont="1" applyFill="1" applyBorder="1" applyAlignment="1" applyProtection="1">
      <alignment horizontal="left" vertical="center" wrapText="1"/>
    </xf>
    <xf numFmtId="0" fontId="6" fillId="3" borderId="47" xfId="0" applyFont="1" applyFill="1" applyBorder="1" applyAlignment="1">
      <alignment horizontal="justify" vertical="center"/>
    </xf>
    <xf numFmtId="0" fontId="6" fillId="3" borderId="47" xfId="0" applyFont="1" applyFill="1" applyBorder="1" applyAlignment="1">
      <alignment horizontal="justify" vertical="center" wrapText="1"/>
    </xf>
    <xf numFmtId="177" fontId="6" fillId="3" borderId="19" xfId="0" applyNumberFormat="1" applyFont="1" applyFill="1" applyBorder="1" applyAlignment="1" applyProtection="1">
      <alignment horizontal="center" vertical="center"/>
      <protection locked="0"/>
    </xf>
    <xf numFmtId="177" fontId="6" fillId="0" borderId="19" xfId="0" applyNumberFormat="1" applyFont="1" applyFill="1" applyBorder="1" applyAlignment="1" applyProtection="1">
      <alignment horizontal="center" vertical="center"/>
      <protection locked="0"/>
    </xf>
    <xf numFmtId="0" fontId="5" fillId="3" borderId="47" xfId="0" applyFont="1" applyFill="1" applyBorder="1" applyAlignment="1" applyProtection="1">
      <alignment horizontal="left" vertical="center" wrapText="1"/>
    </xf>
    <xf numFmtId="0" fontId="6" fillId="3" borderId="47" xfId="0" applyFont="1" applyFill="1" applyBorder="1" applyAlignment="1" applyProtection="1">
      <alignment horizontal="left" vertical="center" wrapText="1"/>
    </xf>
    <xf numFmtId="0" fontId="5" fillId="3" borderId="47" xfId="0" applyFont="1" applyFill="1" applyBorder="1" applyAlignment="1" applyProtection="1">
      <alignment vertical="center" wrapText="1"/>
    </xf>
    <xf numFmtId="0" fontId="5" fillId="2" borderId="0" xfId="0" applyFont="1" applyFill="1" applyAlignment="1" applyProtection="1">
      <alignment vertical="center"/>
    </xf>
    <xf numFmtId="0" fontId="17" fillId="3" borderId="19" xfId="0" applyFont="1" applyFill="1" applyBorder="1" applyAlignment="1" applyProtection="1">
      <alignment horizontal="left" vertical="center" wrapText="1"/>
    </xf>
    <xf numFmtId="0" fontId="16" fillId="0" borderId="19" xfId="0" applyFont="1" applyBorder="1" applyAlignment="1">
      <alignment horizontal="justify" vertical="center" wrapText="1"/>
    </xf>
    <xf numFmtId="0" fontId="6" fillId="3" borderId="7" xfId="0" applyFont="1" applyFill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/>
    </xf>
    <xf numFmtId="0" fontId="17" fillId="3" borderId="8" xfId="0" applyFont="1" applyFill="1" applyBorder="1" applyAlignment="1" applyProtection="1">
      <alignment horizontal="left" vertical="center" wrapText="1"/>
    </xf>
    <xf numFmtId="0" fontId="6" fillId="3" borderId="8" xfId="0" applyFont="1" applyFill="1" applyBorder="1" applyAlignment="1" applyProtection="1">
      <alignment horizontal="left" vertical="center" wrapText="1"/>
    </xf>
    <xf numFmtId="0" fontId="16" fillId="0" borderId="8" xfId="0" applyFont="1" applyBorder="1" applyAlignment="1">
      <alignment horizontal="justify" vertical="center" wrapText="1"/>
    </xf>
    <xf numFmtId="0" fontId="17" fillId="3" borderId="38" xfId="0" applyFont="1" applyFill="1" applyBorder="1" applyAlignment="1" applyProtection="1">
      <alignment vertical="center" wrapText="1"/>
    </xf>
    <xf numFmtId="0" fontId="5" fillId="3" borderId="43" xfId="0" applyFont="1" applyFill="1" applyBorder="1" applyAlignment="1" applyProtection="1">
      <alignment horizontal="left" vertical="center" wrapText="1"/>
    </xf>
    <xf numFmtId="0" fontId="6" fillId="3" borderId="44" xfId="0" applyFont="1" applyFill="1" applyBorder="1" applyAlignment="1" applyProtection="1">
      <alignment horizontal="left" vertical="center"/>
    </xf>
    <xf numFmtId="177" fontId="6" fillId="3" borderId="44" xfId="0" applyNumberFormat="1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left" vertical="center" wrapText="1"/>
    </xf>
    <xf numFmtId="0" fontId="6" fillId="3" borderId="14" xfId="0" applyFont="1" applyFill="1" applyBorder="1" applyAlignment="1" applyProtection="1">
      <alignment horizontal="left" vertical="center"/>
    </xf>
    <xf numFmtId="177" fontId="6" fillId="3" borderId="14" xfId="0" applyNumberFormat="1" applyFont="1" applyFill="1" applyBorder="1" applyAlignment="1" applyProtection="1">
      <alignment horizontal="center" vertical="center"/>
    </xf>
    <xf numFmtId="0" fontId="15" fillId="3" borderId="19" xfId="0" applyFont="1" applyFill="1" applyBorder="1" applyAlignment="1" applyProtection="1">
      <alignment horizontal="left" vertical="center" wrapText="1"/>
    </xf>
    <xf numFmtId="0" fontId="16" fillId="3" borderId="19" xfId="0" applyFont="1" applyFill="1" applyBorder="1" applyAlignment="1" applyProtection="1">
      <alignment horizontal="left" vertical="center" wrapText="1"/>
    </xf>
    <xf numFmtId="177" fontId="6" fillId="3" borderId="19" xfId="0" applyNumberFormat="1" applyFont="1" applyFill="1" applyBorder="1" applyAlignment="1" applyProtection="1">
      <alignment vertical="center"/>
    </xf>
    <xf numFmtId="0" fontId="6" fillId="3" borderId="19" xfId="0" applyFont="1" applyFill="1" applyBorder="1" applyAlignment="1" applyProtection="1">
      <alignment vertical="center" wrapText="1"/>
    </xf>
    <xf numFmtId="0" fontId="5" fillId="2" borderId="0" xfId="0" applyFont="1" applyFill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221548</xdr:colOff>
      <xdr:row>26</xdr:row>
      <xdr:rowOff>35277</xdr:rowOff>
    </xdr:from>
    <xdr:to>
      <xdr:col>5</xdr:col>
      <xdr:colOff>1128889</xdr:colOff>
      <xdr:row>26</xdr:row>
      <xdr:rowOff>338667</xdr:rowOff>
    </xdr:to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092950" y="6655435"/>
          <a:ext cx="907415" cy="303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263884</xdr:colOff>
      <xdr:row>27</xdr:row>
      <xdr:rowOff>47273</xdr:rowOff>
    </xdr:from>
    <xdr:to>
      <xdr:col>5</xdr:col>
      <xdr:colOff>1178282</xdr:colOff>
      <xdr:row>27</xdr:row>
      <xdr:rowOff>372490</xdr:rowOff>
    </xdr:to>
    <xdr:pic>
      <xdr:nvPicPr>
        <xdr:cNvPr id="3" name="图片 2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135495" y="7858125"/>
          <a:ext cx="914400" cy="325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221548</xdr:colOff>
      <xdr:row>59</xdr:row>
      <xdr:rowOff>35277</xdr:rowOff>
    </xdr:from>
    <xdr:to>
      <xdr:col>5</xdr:col>
      <xdr:colOff>1128889</xdr:colOff>
      <xdr:row>59</xdr:row>
      <xdr:rowOff>338667</xdr:rowOff>
    </xdr:to>
    <xdr:pic>
      <xdr:nvPicPr>
        <xdr:cNvPr id="4" name="图片 3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092950" y="17288510"/>
          <a:ext cx="907415" cy="303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263884</xdr:colOff>
      <xdr:row>60</xdr:row>
      <xdr:rowOff>47273</xdr:rowOff>
    </xdr:from>
    <xdr:to>
      <xdr:col>5</xdr:col>
      <xdr:colOff>1178282</xdr:colOff>
      <xdr:row>60</xdr:row>
      <xdr:rowOff>372490</xdr:rowOff>
    </xdr:to>
    <xdr:pic>
      <xdr:nvPicPr>
        <xdr:cNvPr id="5" name="图片 4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135495" y="18491200"/>
          <a:ext cx="914400" cy="325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221548</xdr:colOff>
      <xdr:row>92</xdr:row>
      <xdr:rowOff>35277</xdr:rowOff>
    </xdr:from>
    <xdr:to>
      <xdr:col>5</xdr:col>
      <xdr:colOff>1128889</xdr:colOff>
      <xdr:row>92</xdr:row>
      <xdr:rowOff>338667</xdr:rowOff>
    </xdr:to>
    <xdr:pic>
      <xdr:nvPicPr>
        <xdr:cNvPr id="6" name="图片 5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092950" y="27363420"/>
          <a:ext cx="907415" cy="303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263884</xdr:colOff>
      <xdr:row>93</xdr:row>
      <xdr:rowOff>47273</xdr:rowOff>
    </xdr:from>
    <xdr:to>
      <xdr:col>5</xdr:col>
      <xdr:colOff>1178282</xdr:colOff>
      <xdr:row>93</xdr:row>
      <xdr:rowOff>372490</xdr:rowOff>
    </xdr:to>
    <xdr:pic>
      <xdr:nvPicPr>
        <xdr:cNvPr id="7" name="图片 6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135495" y="28566110"/>
          <a:ext cx="914400" cy="325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221548</xdr:colOff>
      <xdr:row>59</xdr:row>
      <xdr:rowOff>35277</xdr:rowOff>
    </xdr:from>
    <xdr:to>
      <xdr:col>5</xdr:col>
      <xdr:colOff>1128889</xdr:colOff>
      <xdr:row>59</xdr:row>
      <xdr:rowOff>338667</xdr:rowOff>
    </xdr:to>
    <xdr:pic>
      <xdr:nvPicPr>
        <xdr:cNvPr id="8" name="图片 7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092950" y="17288510"/>
          <a:ext cx="907415" cy="303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263884</xdr:colOff>
      <xdr:row>60</xdr:row>
      <xdr:rowOff>47273</xdr:rowOff>
    </xdr:from>
    <xdr:to>
      <xdr:col>5</xdr:col>
      <xdr:colOff>1178282</xdr:colOff>
      <xdr:row>60</xdr:row>
      <xdr:rowOff>372490</xdr:rowOff>
    </xdr:to>
    <xdr:pic>
      <xdr:nvPicPr>
        <xdr:cNvPr id="9" name="图片 8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135495" y="18491200"/>
          <a:ext cx="914400" cy="325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221548</xdr:colOff>
      <xdr:row>92</xdr:row>
      <xdr:rowOff>35277</xdr:rowOff>
    </xdr:from>
    <xdr:to>
      <xdr:col>5</xdr:col>
      <xdr:colOff>1128889</xdr:colOff>
      <xdr:row>92</xdr:row>
      <xdr:rowOff>338667</xdr:rowOff>
    </xdr:to>
    <xdr:pic>
      <xdr:nvPicPr>
        <xdr:cNvPr id="10" name="图片 9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092950" y="27363420"/>
          <a:ext cx="907415" cy="303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263884</xdr:colOff>
      <xdr:row>93</xdr:row>
      <xdr:rowOff>47273</xdr:rowOff>
    </xdr:from>
    <xdr:to>
      <xdr:col>5</xdr:col>
      <xdr:colOff>1178282</xdr:colOff>
      <xdr:row>93</xdr:row>
      <xdr:rowOff>372490</xdr:rowOff>
    </xdr:to>
    <xdr:pic>
      <xdr:nvPicPr>
        <xdr:cNvPr id="11" name="图片 10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135495" y="28566110"/>
          <a:ext cx="914400" cy="325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128"/>
  <sheetViews>
    <sheetView view="pageBreakPreview" zoomScaleNormal="80" zoomScaleSheetLayoutView="100" workbookViewId="0">
      <selection activeCell="D118" sqref="D118"/>
    </sheetView>
  </sheetViews>
  <sheetFormatPr defaultColWidth="9" defaultRowHeight="15" outlineLevelCol="7"/>
  <cols>
    <col min="1" max="1" width="18.0916666666667" style="114" customWidth="1"/>
    <col min="2" max="2" width="8.725" style="114" customWidth="1"/>
    <col min="3" max="3" width="32.3666666666667" style="114" customWidth="1"/>
    <col min="4" max="4" width="13.6333333333333" style="114" customWidth="1"/>
    <col min="5" max="5" width="17.3666666666667" style="114" customWidth="1"/>
    <col min="6" max="6" width="61.0916666666667" style="114" customWidth="1"/>
    <col min="7" max="16384" width="9" style="114"/>
  </cols>
  <sheetData>
    <row r="1" s="112" customFormat="1" ht="59" customHeight="1" spans="1:6">
      <c r="A1" s="115" t="s">
        <v>0</v>
      </c>
      <c r="B1" s="116"/>
      <c r="C1" s="116"/>
      <c r="D1" s="116"/>
      <c r="E1" s="116"/>
      <c r="F1" s="117"/>
    </row>
    <row r="2" s="113" customFormat="1" ht="26.15" customHeight="1" spans="1:6">
      <c r="A2" s="118" t="s">
        <v>1</v>
      </c>
      <c r="B2" s="119"/>
      <c r="C2" s="120"/>
      <c r="D2" s="120"/>
      <c r="E2" s="120"/>
      <c r="F2" s="121"/>
    </row>
    <row r="3" s="113" customFormat="1" ht="26.15" customHeight="1" spans="1:6">
      <c r="A3" s="122" t="s">
        <v>2</v>
      </c>
      <c r="B3" s="123"/>
      <c r="C3" s="124"/>
      <c r="D3" s="125" t="s">
        <v>3</v>
      </c>
      <c r="E3" s="119"/>
      <c r="F3" s="126"/>
    </row>
    <row r="4" s="113" customFormat="1" ht="26.5" customHeight="1" spans="1:6">
      <c r="A4" s="118" t="s">
        <v>4</v>
      </c>
      <c r="B4" s="119"/>
      <c r="C4" s="119"/>
      <c r="D4" s="119"/>
      <c r="E4" s="119"/>
      <c r="F4" s="127"/>
    </row>
    <row r="5" s="113" customFormat="1" ht="18" customHeight="1" spans="1:6">
      <c r="A5" s="128"/>
      <c r="B5" s="119"/>
      <c r="C5" s="125" t="s">
        <v>5</v>
      </c>
      <c r="D5" s="125" t="s">
        <v>6</v>
      </c>
      <c r="E5" s="119"/>
      <c r="F5" s="129" t="s">
        <v>7</v>
      </c>
    </row>
    <row r="6" s="113" customFormat="1" ht="19.5" customHeight="1" spans="1:6">
      <c r="A6" s="118" t="s">
        <v>8</v>
      </c>
      <c r="B6" s="119"/>
      <c r="C6" s="130"/>
      <c r="D6" s="131"/>
      <c r="E6" s="131"/>
      <c r="F6" s="132"/>
    </row>
    <row r="7" s="113" customFormat="1" ht="19.5" customHeight="1" spans="1:6">
      <c r="A7" s="133" t="s">
        <v>9</v>
      </c>
      <c r="B7" s="134"/>
      <c r="C7" s="135"/>
      <c r="D7" s="135"/>
      <c r="E7" s="135"/>
      <c r="F7" s="136"/>
    </row>
    <row r="8" ht="26.5" customHeight="1" spans="1:6">
      <c r="A8" s="137" t="s">
        <v>10</v>
      </c>
      <c r="B8" s="138"/>
      <c r="C8" s="138"/>
      <c r="D8" s="138"/>
      <c r="E8" s="139" t="s">
        <v>11</v>
      </c>
      <c r="F8" s="140" t="s">
        <v>12</v>
      </c>
    </row>
    <row r="9" ht="18" spans="1:6">
      <c r="A9" s="141" t="s">
        <v>13</v>
      </c>
      <c r="B9" s="142">
        <v>1</v>
      </c>
      <c r="C9" s="143" t="s">
        <v>14</v>
      </c>
      <c r="D9" s="144"/>
      <c r="E9" s="145" t="e">
        <f>E10+E23+E29+E36</f>
        <v>#DIV/0!</v>
      </c>
      <c r="F9" s="146" t="s">
        <v>15</v>
      </c>
    </row>
    <row r="10" ht="18.75" spans="1:6">
      <c r="A10" s="147"/>
      <c r="B10" s="142">
        <v>1.1</v>
      </c>
      <c r="C10" s="148" t="s">
        <v>16</v>
      </c>
      <c r="D10" s="149"/>
      <c r="E10" s="145">
        <f>E11*E12*E13*E14/100*44/12+E15*E16*E17*E18/100*44/12+E19*E20*E21*E22/100*44/12</f>
        <v>0</v>
      </c>
      <c r="F10" s="150" t="s">
        <v>17</v>
      </c>
    </row>
    <row r="11" ht="15.75" spans="1:6">
      <c r="A11" s="147"/>
      <c r="B11" s="142" t="s">
        <v>18</v>
      </c>
      <c r="C11" s="148" t="s">
        <v>19</v>
      </c>
      <c r="D11" s="131" t="s">
        <v>20</v>
      </c>
      <c r="E11" s="151"/>
      <c r="F11" s="152"/>
    </row>
    <row r="12" ht="15.75" spans="1:6">
      <c r="A12" s="147"/>
      <c r="B12" s="142"/>
      <c r="C12" s="148" t="s">
        <v>21</v>
      </c>
      <c r="D12" s="131"/>
      <c r="E12" s="151"/>
      <c r="F12" s="152"/>
    </row>
    <row r="13" spans="1:6">
      <c r="A13" s="147"/>
      <c r="B13" s="142"/>
      <c r="C13" s="148" t="s">
        <v>22</v>
      </c>
      <c r="D13" s="131"/>
      <c r="E13" s="153"/>
      <c r="F13" s="152"/>
    </row>
    <row r="14" spans="1:6">
      <c r="A14" s="147"/>
      <c r="B14" s="142"/>
      <c r="C14" s="149" t="s">
        <v>23</v>
      </c>
      <c r="D14" s="131"/>
      <c r="E14" s="151"/>
      <c r="F14" s="152"/>
    </row>
    <row r="15" ht="15.75" spans="1:6">
      <c r="A15" s="147"/>
      <c r="B15" s="142" t="s">
        <v>24</v>
      </c>
      <c r="C15" s="148" t="s">
        <v>19</v>
      </c>
      <c r="D15" s="131" t="s">
        <v>20</v>
      </c>
      <c r="E15" s="151"/>
      <c r="F15" s="152"/>
    </row>
    <row r="16" ht="15.75" customHeight="1" spans="1:6">
      <c r="A16" s="147"/>
      <c r="B16" s="142"/>
      <c r="C16" s="148" t="s">
        <v>21</v>
      </c>
      <c r="D16" s="131"/>
      <c r="E16" s="151"/>
      <c r="F16" s="152"/>
    </row>
    <row r="17" spans="1:6">
      <c r="A17" s="147"/>
      <c r="B17" s="142"/>
      <c r="C17" s="148" t="s">
        <v>22</v>
      </c>
      <c r="D17" s="131"/>
      <c r="E17" s="153"/>
      <c r="F17" s="152"/>
    </row>
    <row r="18" spans="1:6">
      <c r="A18" s="147"/>
      <c r="B18" s="142"/>
      <c r="C18" s="149" t="s">
        <v>23</v>
      </c>
      <c r="D18" s="131"/>
      <c r="E18" s="151"/>
      <c r="F18" s="152"/>
    </row>
    <row r="19" ht="15.75" spans="1:6">
      <c r="A19" s="147"/>
      <c r="B19" s="142" t="s">
        <v>25</v>
      </c>
      <c r="C19" s="148" t="s">
        <v>19</v>
      </c>
      <c r="D19" s="131" t="s">
        <v>20</v>
      </c>
      <c r="E19" s="151"/>
      <c r="F19" s="152"/>
    </row>
    <row r="20" ht="15.75" customHeight="1" spans="1:6">
      <c r="A20" s="147"/>
      <c r="B20" s="142"/>
      <c r="C20" s="148" t="s">
        <v>21</v>
      </c>
      <c r="D20" s="131"/>
      <c r="E20" s="151"/>
      <c r="F20" s="152"/>
    </row>
    <row r="21" spans="1:6">
      <c r="A21" s="147"/>
      <c r="B21" s="142"/>
      <c r="C21" s="148" t="s">
        <v>22</v>
      </c>
      <c r="D21" s="131"/>
      <c r="E21" s="153"/>
      <c r="F21" s="152"/>
    </row>
    <row r="22" spans="1:6">
      <c r="A22" s="147"/>
      <c r="B22" s="142"/>
      <c r="C22" s="149" t="s">
        <v>23</v>
      </c>
      <c r="D22" s="131"/>
      <c r="E22" s="151"/>
      <c r="F22" s="152"/>
    </row>
    <row r="23" ht="18.75" spans="1:6">
      <c r="A23" s="147"/>
      <c r="B23" s="142">
        <v>1.2</v>
      </c>
      <c r="C23" s="154" t="s">
        <v>26</v>
      </c>
      <c r="D23" s="142"/>
      <c r="E23" s="145">
        <f>E24*((E25-E27)/100*44/56+(E26-E28)/100*44/40)</f>
        <v>0</v>
      </c>
      <c r="F23" s="150" t="s">
        <v>27</v>
      </c>
    </row>
    <row r="24" ht="30" spans="1:6">
      <c r="A24" s="147"/>
      <c r="B24" s="142" t="s">
        <v>28</v>
      </c>
      <c r="C24" s="154" t="s">
        <v>29</v>
      </c>
      <c r="D24" s="142"/>
      <c r="E24" s="151"/>
      <c r="F24" s="155" t="s">
        <v>30</v>
      </c>
    </row>
    <row r="25" spans="1:6">
      <c r="A25" s="147"/>
      <c r="B25" s="142" t="s">
        <v>31</v>
      </c>
      <c r="C25" s="154" t="s">
        <v>32</v>
      </c>
      <c r="D25" s="142"/>
      <c r="E25" s="151"/>
      <c r="F25" s="146"/>
    </row>
    <row r="26" spans="1:6">
      <c r="A26" s="147"/>
      <c r="B26" s="142" t="s">
        <v>33</v>
      </c>
      <c r="C26" s="154" t="s">
        <v>34</v>
      </c>
      <c r="D26" s="142"/>
      <c r="E26" s="151"/>
      <c r="F26" s="146"/>
    </row>
    <row r="27" ht="93.75" spans="1:6">
      <c r="A27" s="147"/>
      <c r="B27" s="142" t="s">
        <v>35</v>
      </c>
      <c r="C27" s="156" t="s">
        <v>36</v>
      </c>
      <c r="D27" s="157"/>
      <c r="E27" s="151"/>
      <c r="F27" s="158" t="s">
        <v>37</v>
      </c>
    </row>
    <row r="28" ht="63.75" spans="1:6">
      <c r="A28" s="147"/>
      <c r="B28" s="142" t="s">
        <v>38</v>
      </c>
      <c r="C28" s="156" t="s">
        <v>39</v>
      </c>
      <c r="D28" s="157"/>
      <c r="E28" s="151"/>
      <c r="F28" s="159" t="s">
        <v>40</v>
      </c>
    </row>
    <row r="29" ht="18.75" spans="1:6">
      <c r="A29" s="147"/>
      <c r="B29" s="142">
        <v>1.3</v>
      </c>
      <c r="C29" s="154" t="s">
        <v>41</v>
      </c>
      <c r="D29" s="142"/>
      <c r="E29" s="145" t="e">
        <f>E30*E35</f>
        <v>#DIV/0!</v>
      </c>
      <c r="F29" s="150" t="s">
        <v>42</v>
      </c>
    </row>
    <row r="30" ht="15.75" spans="1:6">
      <c r="A30" s="147"/>
      <c r="B30" s="142" t="s">
        <v>43</v>
      </c>
      <c r="C30" s="154" t="s">
        <v>44</v>
      </c>
      <c r="D30" s="142"/>
      <c r="E30" s="160">
        <f>E31+E32+E33+E34</f>
        <v>0</v>
      </c>
      <c r="F30" s="150" t="s">
        <v>45</v>
      </c>
    </row>
    <row r="31" spans="1:6">
      <c r="A31" s="147"/>
      <c r="B31" s="142" t="s">
        <v>46</v>
      </c>
      <c r="C31" s="154" t="s">
        <v>47</v>
      </c>
      <c r="D31" s="142"/>
      <c r="E31" s="161"/>
      <c r="F31" s="162" t="s">
        <v>48</v>
      </c>
    </row>
    <row r="32" ht="15.75" spans="1:6">
      <c r="A32" s="147"/>
      <c r="B32" s="142" t="s">
        <v>49</v>
      </c>
      <c r="C32" s="154" t="s">
        <v>50</v>
      </c>
      <c r="D32" s="142"/>
      <c r="E32" s="161"/>
      <c r="F32" s="163"/>
    </row>
    <row r="33" spans="1:6">
      <c r="A33" s="147"/>
      <c r="B33" s="142" t="s">
        <v>51</v>
      </c>
      <c r="C33" s="154" t="s">
        <v>52</v>
      </c>
      <c r="D33" s="142"/>
      <c r="E33" s="161"/>
      <c r="F33" s="163"/>
    </row>
    <row r="34" spans="1:6">
      <c r="A34" s="147"/>
      <c r="B34" s="142" t="s">
        <v>53</v>
      </c>
      <c r="C34" s="154" t="s">
        <v>54</v>
      </c>
      <c r="D34" s="142"/>
      <c r="E34" s="161"/>
      <c r="F34" s="163"/>
    </row>
    <row r="35" ht="62.25" spans="1:8">
      <c r="A35" s="147"/>
      <c r="B35" s="142" t="s">
        <v>55</v>
      </c>
      <c r="C35" s="154" t="s">
        <v>56</v>
      </c>
      <c r="D35" s="142"/>
      <c r="E35" s="145" t="e">
        <f>电力、热力排放因子计算参考!D8</f>
        <v>#DIV/0!</v>
      </c>
      <c r="F35" s="164" t="s">
        <v>57</v>
      </c>
      <c r="H35" s="165"/>
    </row>
    <row r="36" ht="18.75" spans="1:6">
      <c r="A36" s="147"/>
      <c r="B36" s="142">
        <v>1.4</v>
      </c>
      <c r="C36" s="154" t="s">
        <v>58</v>
      </c>
      <c r="D36" s="142"/>
      <c r="E36" s="145" t="e">
        <f>E37*E38</f>
        <v>#DIV/0!</v>
      </c>
      <c r="F36" s="150" t="s">
        <v>42</v>
      </c>
    </row>
    <row r="37" ht="15.75" spans="1:6">
      <c r="A37" s="147"/>
      <c r="B37" s="142" t="s">
        <v>59</v>
      </c>
      <c r="C37" s="154" t="s">
        <v>60</v>
      </c>
      <c r="D37" s="142"/>
      <c r="E37" s="160">
        <f>电力、热力排放因子计算参考!H4+电力、热力排放因子计算参考!H5+电力、热力排放因子计算参考!H6</f>
        <v>0</v>
      </c>
      <c r="F37" s="150" t="s">
        <v>61</v>
      </c>
    </row>
    <row r="38" ht="77.25" spans="1:6">
      <c r="A38" s="147"/>
      <c r="B38" s="142" t="s">
        <v>62</v>
      </c>
      <c r="C38" s="154" t="s">
        <v>63</v>
      </c>
      <c r="D38" s="142"/>
      <c r="E38" s="145" t="e">
        <f>电力、热力排放因子计算参考!I7</f>
        <v>#DIV/0!</v>
      </c>
      <c r="F38" s="164" t="s">
        <v>64</v>
      </c>
    </row>
    <row r="39" ht="16" customHeight="1" spans="1:6">
      <c r="A39" s="147"/>
      <c r="B39" s="142">
        <v>2</v>
      </c>
      <c r="C39" s="166" t="s">
        <v>65</v>
      </c>
      <c r="D39" s="157"/>
      <c r="E39" s="167"/>
      <c r="F39" s="155"/>
    </row>
    <row r="40" spans="1:6">
      <c r="A40" s="147"/>
      <c r="B40" s="142">
        <v>3</v>
      </c>
      <c r="C40" s="166" t="s">
        <v>66</v>
      </c>
      <c r="D40" s="157"/>
      <c r="E40" s="167"/>
      <c r="F40" s="164" t="s">
        <v>67</v>
      </c>
    </row>
    <row r="41" ht="44.25" spans="1:6">
      <c r="A41" s="168"/>
      <c r="B41" s="169">
        <v>4</v>
      </c>
      <c r="C41" s="170" t="s">
        <v>68</v>
      </c>
      <c r="D41" s="171"/>
      <c r="E41" s="172"/>
      <c r="F41" s="173" t="s">
        <v>69</v>
      </c>
    </row>
    <row r="42" ht="15.75" customHeight="1" spans="1:6">
      <c r="A42" s="174" t="s">
        <v>70</v>
      </c>
      <c r="B42" s="175">
        <v>1</v>
      </c>
      <c r="C42" s="143" t="s">
        <v>14</v>
      </c>
      <c r="D42" s="144"/>
      <c r="E42" s="176" t="e">
        <f>E43+E56+E62+E69</f>
        <v>#DIV/0!</v>
      </c>
      <c r="F42" s="146" t="s">
        <v>15</v>
      </c>
    </row>
    <row r="43" ht="18.75" spans="1:6">
      <c r="A43" s="147"/>
      <c r="B43" s="142">
        <v>1.1</v>
      </c>
      <c r="C43" s="148" t="s">
        <v>16</v>
      </c>
      <c r="D43" s="149"/>
      <c r="E43" s="145">
        <f>E44*E45*E46*E47/100*44/12+E48*E49*E50*E51/100*44/12+E52*E53*E54*E55/100*44/12</f>
        <v>0</v>
      </c>
      <c r="F43" s="150" t="s">
        <v>17</v>
      </c>
    </row>
    <row r="44" ht="15.75" spans="1:6">
      <c r="A44" s="147"/>
      <c r="B44" s="142" t="s">
        <v>18</v>
      </c>
      <c r="C44" s="148" t="s">
        <v>19</v>
      </c>
      <c r="D44" s="131" t="s">
        <v>20</v>
      </c>
      <c r="E44" s="151"/>
      <c r="F44" s="152"/>
    </row>
    <row r="45" ht="18.75" customHeight="1" spans="1:6">
      <c r="A45" s="147"/>
      <c r="B45" s="142"/>
      <c r="C45" s="148" t="s">
        <v>21</v>
      </c>
      <c r="D45" s="131"/>
      <c r="E45" s="151"/>
      <c r="F45" s="152"/>
    </row>
    <row r="46" ht="18.75" customHeight="1" spans="1:6">
      <c r="A46" s="147"/>
      <c r="B46" s="142"/>
      <c r="C46" s="148" t="s">
        <v>22</v>
      </c>
      <c r="D46" s="131"/>
      <c r="E46" s="153"/>
      <c r="F46" s="152"/>
    </row>
    <row r="47" ht="18.75" customHeight="1" spans="1:6">
      <c r="A47" s="147"/>
      <c r="B47" s="142"/>
      <c r="C47" s="149" t="s">
        <v>23</v>
      </c>
      <c r="D47" s="131"/>
      <c r="E47" s="151"/>
      <c r="F47" s="152"/>
    </row>
    <row r="48" ht="18.75" customHeight="1" spans="1:6">
      <c r="A48" s="147"/>
      <c r="B48" s="142" t="s">
        <v>24</v>
      </c>
      <c r="C48" s="148" t="s">
        <v>19</v>
      </c>
      <c r="D48" s="131" t="s">
        <v>20</v>
      </c>
      <c r="E48" s="151"/>
      <c r="F48" s="152"/>
    </row>
    <row r="49" ht="18.75" customHeight="1" spans="1:6">
      <c r="A49" s="147"/>
      <c r="B49" s="142"/>
      <c r="C49" s="148" t="s">
        <v>21</v>
      </c>
      <c r="D49" s="131"/>
      <c r="E49" s="151"/>
      <c r="F49" s="152"/>
    </row>
    <row r="50" ht="18.75" customHeight="1" spans="1:6">
      <c r="A50" s="147"/>
      <c r="B50" s="142"/>
      <c r="C50" s="148" t="s">
        <v>22</v>
      </c>
      <c r="D50" s="131"/>
      <c r="E50" s="153"/>
      <c r="F50" s="152"/>
    </row>
    <row r="51" ht="18.75" customHeight="1" spans="1:6">
      <c r="A51" s="147"/>
      <c r="B51" s="142"/>
      <c r="C51" s="149" t="s">
        <v>23</v>
      </c>
      <c r="D51" s="131"/>
      <c r="E51" s="151"/>
      <c r="F51" s="152"/>
    </row>
    <row r="52" ht="18.75" customHeight="1" spans="1:6">
      <c r="A52" s="147"/>
      <c r="B52" s="142" t="s">
        <v>25</v>
      </c>
      <c r="C52" s="148" t="s">
        <v>19</v>
      </c>
      <c r="D52" s="131" t="s">
        <v>20</v>
      </c>
      <c r="E52" s="151"/>
      <c r="F52" s="152"/>
    </row>
    <row r="53" ht="18.75" customHeight="1" spans="1:6">
      <c r="A53" s="147"/>
      <c r="B53" s="142"/>
      <c r="C53" s="148" t="s">
        <v>21</v>
      </c>
      <c r="D53" s="131"/>
      <c r="E53" s="151"/>
      <c r="F53" s="152"/>
    </row>
    <row r="54" ht="18.75" customHeight="1" spans="1:6">
      <c r="A54" s="147"/>
      <c r="B54" s="142"/>
      <c r="C54" s="148" t="s">
        <v>22</v>
      </c>
      <c r="D54" s="131"/>
      <c r="E54" s="153"/>
      <c r="F54" s="152"/>
    </row>
    <row r="55" ht="18.75" customHeight="1" spans="1:6">
      <c r="A55" s="147"/>
      <c r="B55" s="142"/>
      <c r="C55" s="149" t="s">
        <v>23</v>
      </c>
      <c r="D55" s="131"/>
      <c r="E55" s="151"/>
      <c r="F55" s="152"/>
    </row>
    <row r="56" ht="18.75" customHeight="1" spans="1:6">
      <c r="A56" s="147"/>
      <c r="B56" s="142">
        <v>1.2</v>
      </c>
      <c r="C56" s="154" t="s">
        <v>26</v>
      </c>
      <c r="D56" s="142"/>
      <c r="E56" s="145">
        <f>E57*((E58-E60)/100*44/56+(E59-E61)/100*44/40)</f>
        <v>0</v>
      </c>
      <c r="F56" s="150" t="s">
        <v>27</v>
      </c>
    </row>
    <row r="57" ht="30" spans="1:6">
      <c r="A57" s="147"/>
      <c r="B57" s="142" t="s">
        <v>28</v>
      </c>
      <c r="C57" s="154" t="s">
        <v>29</v>
      </c>
      <c r="D57" s="142"/>
      <c r="E57" s="151"/>
      <c r="F57" s="155" t="s">
        <v>30</v>
      </c>
    </row>
    <row r="58" spans="1:6">
      <c r="A58" s="147"/>
      <c r="B58" s="142" t="s">
        <v>31</v>
      </c>
      <c r="C58" s="154" t="s">
        <v>32</v>
      </c>
      <c r="D58" s="142"/>
      <c r="E58" s="151"/>
      <c r="F58" s="146"/>
    </row>
    <row r="59" spans="1:6">
      <c r="A59" s="147"/>
      <c r="B59" s="142" t="s">
        <v>33</v>
      </c>
      <c r="C59" s="154" t="s">
        <v>34</v>
      </c>
      <c r="D59" s="142"/>
      <c r="E59" s="151"/>
      <c r="F59" s="146"/>
    </row>
    <row r="60" ht="93.75" spans="1:6">
      <c r="A60" s="147"/>
      <c r="B60" s="142" t="s">
        <v>35</v>
      </c>
      <c r="C60" s="156" t="s">
        <v>36</v>
      </c>
      <c r="D60" s="157"/>
      <c r="E60" s="151"/>
      <c r="F60" s="158" t="s">
        <v>37</v>
      </c>
    </row>
    <row r="61" ht="63.75" spans="1:6">
      <c r="A61" s="147"/>
      <c r="B61" s="142" t="s">
        <v>38</v>
      </c>
      <c r="C61" s="156" t="s">
        <v>39</v>
      </c>
      <c r="D61" s="157"/>
      <c r="E61" s="151"/>
      <c r="F61" s="159" t="s">
        <v>71</v>
      </c>
    </row>
    <row r="62" ht="15.75" customHeight="1" spans="1:6">
      <c r="A62" s="147"/>
      <c r="B62" s="142">
        <v>1.3</v>
      </c>
      <c r="C62" s="154" t="s">
        <v>41</v>
      </c>
      <c r="D62" s="142"/>
      <c r="E62" s="145" t="e">
        <f>E63*E68</f>
        <v>#DIV/0!</v>
      </c>
      <c r="F62" s="150" t="s">
        <v>42</v>
      </c>
    </row>
    <row r="63" ht="15.75" spans="1:6">
      <c r="A63" s="147"/>
      <c r="B63" s="142" t="s">
        <v>43</v>
      </c>
      <c r="C63" s="154" t="s">
        <v>44</v>
      </c>
      <c r="D63" s="142"/>
      <c r="E63" s="160">
        <f>E64+E65+E66+E67</f>
        <v>0</v>
      </c>
      <c r="F63" s="150" t="s">
        <v>45</v>
      </c>
    </row>
    <row r="64" ht="14.15" customHeight="1" spans="1:6">
      <c r="A64" s="147"/>
      <c r="B64" s="142" t="s">
        <v>46</v>
      </c>
      <c r="C64" s="154" t="s">
        <v>47</v>
      </c>
      <c r="D64" s="142"/>
      <c r="E64" s="161"/>
      <c r="F64" s="162" t="s">
        <v>48</v>
      </c>
    </row>
    <row r="65" ht="15.75" spans="1:6">
      <c r="A65" s="147"/>
      <c r="B65" s="142" t="s">
        <v>49</v>
      </c>
      <c r="C65" s="154" t="s">
        <v>50</v>
      </c>
      <c r="D65" s="142"/>
      <c r="E65" s="161"/>
      <c r="F65" s="163"/>
    </row>
    <row r="66" spans="1:6">
      <c r="A66" s="147"/>
      <c r="B66" s="142" t="s">
        <v>51</v>
      </c>
      <c r="C66" s="154" t="s">
        <v>52</v>
      </c>
      <c r="D66" s="142"/>
      <c r="E66" s="161"/>
      <c r="F66" s="163"/>
    </row>
    <row r="67" spans="1:6">
      <c r="A67" s="147"/>
      <c r="B67" s="142" t="s">
        <v>53</v>
      </c>
      <c r="C67" s="154" t="s">
        <v>54</v>
      </c>
      <c r="D67" s="142"/>
      <c r="E67" s="161"/>
      <c r="F67" s="163"/>
    </row>
    <row r="68" ht="62.25" spans="1:6">
      <c r="A68" s="147"/>
      <c r="B68" s="142" t="s">
        <v>55</v>
      </c>
      <c r="C68" s="154" t="s">
        <v>56</v>
      </c>
      <c r="D68" s="142"/>
      <c r="E68" s="145" t="e">
        <f>电力、热力排放因子计算参考!D14</f>
        <v>#DIV/0!</v>
      </c>
      <c r="F68" s="164" t="s">
        <v>57</v>
      </c>
    </row>
    <row r="69" ht="18.75" spans="1:6">
      <c r="A69" s="147"/>
      <c r="B69" s="142">
        <v>1.4</v>
      </c>
      <c r="C69" s="154" t="s">
        <v>58</v>
      </c>
      <c r="D69" s="142"/>
      <c r="E69" s="145" t="e">
        <f>E70*E71</f>
        <v>#DIV/0!</v>
      </c>
      <c r="F69" s="150" t="s">
        <v>42</v>
      </c>
    </row>
    <row r="70" ht="15.75" customHeight="1" spans="1:6">
      <c r="A70" s="147"/>
      <c r="B70" s="142" t="s">
        <v>59</v>
      </c>
      <c r="C70" s="154" t="s">
        <v>60</v>
      </c>
      <c r="D70" s="142"/>
      <c r="E70" s="160">
        <f>电力、热力排放因子计算参考!H9+电力、热力排放因子计算参考!H10+电力、热力排放因子计算参考!H11</f>
        <v>0</v>
      </c>
      <c r="F70" s="150" t="s">
        <v>61</v>
      </c>
    </row>
    <row r="71" ht="77.25" spans="1:6">
      <c r="A71" s="147"/>
      <c r="B71" s="142" t="s">
        <v>62</v>
      </c>
      <c r="C71" s="154" t="s">
        <v>63</v>
      </c>
      <c r="D71" s="142"/>
      <c r="E71" s="145" t="e">
        <f>电力、热力排放因子计算参考!I12</f>
        <v>#DIV/0!</v>
      </c>
      <c r="F71" s="164" t="s">
        <v>72</v>
      </c>
    </row>
    <row r="72" ht="14.15" customHeight="1" spans="1:6">
      <c r="A72" s="147"/>
      <c r="B72" s="142">
        <v>2</v>
      </c>
      <c r="C72" s="166" t="s">
        <v>65</v>
      </c>
      <c r="D72" s="157"/>
      <c r="E72" s="167"/>
      <c r="F72" s="155"/>
    </row>
    <row r="73" spans="1:6">
      <c r="A73" s="147"/>
      <c r="B73" s="142">
        <v>3</v>
      </c>
      <c r="C73" s="166" t="s">
        <v>66</v>
      </c>
      <c r="D73" s="157"/>
      <c r="E73" s="167"/>
      <c r="F73" s="164" t="s">
        <v>67</v>
      </c>
    </row>
    <row r="74" ht="44.25" spans="1:6">
      <c r="A74" s="168"/>
      <c r="B74" s="169">
        <v>4</v>
      </c>
      <c r="C74" s="170" t="s">
        <v>68</v>
      </c>
      <c r="D74" s="171"/>
      <c r="E74" s="172"/>
      <c r="F74" s="173" t="s">
        <v>69</v>
      </c>
    </row>
    <row r="75" ht="18" spans="1:6">
      <c r="A75" s="177" t="s">
        <v>73</v>
      </c>
      <c r="B75" s="178">
        <v>1</v>
      </c>
      <c r="C75" s="143" t="s">
        <v>14</v>
      </c>
      <c r="D75" s="144"/>
      <c r="E75" s="179" t="e">
        <f>E76+E89+E95+E102</f>
        <v>#DIV/0!</v>
      </c>
      <c r="F75" s="146" t="s">
        <v>15</v>
      </c>
    </row>
    <row r="76" ht="18.75" spans="1:6">
      <c r="A76" s="157"/>
      <c r="B76" s="142">
        <v>1.1</v>
      </c>
      <c r="C76" s="148" t="s">
        <v>16</v>
      </c>
      <c r="D76" s="149"/>
      <c r="E76" s="145">
        <f>E77*E78*E79*E80/100*44/12+E81*E82*E83*E84/100*44/12+E85*E86*E87*E88/100*44/12</f>
        <v>0</v>
      </c>
      <c r="F76" s="150" t="s">
        <v>17</v>
      </c>
    </row>
    <row r="77" ht="15.75" spans="1:6">
      <c r="A77" s="157"/>
      <c r="B77" s="142" t="s">
        <v>18</v>
      </c>
      <c r="C77" s="148" t="s">
        <v>19</v>
      </c>
      <c r="D77" s="131" t="s">
        <v>20</v>
      </c>
      <c r="E77" s="151"/>
      <c r="F77" s="152"/>
    </row>
    <row r="78" ht="15.75" customHeight="1" spans="1:6">
      <c r="A78" s="157"/>
      <c r="B78" s="142"/>
      <c r="C78" s="148" t="s">
        <v>21</v>
      </c>
      <c r="D78" s="131"/>
      <c r="E78" s="151"/>
      <c r="F78" s="152"/>
    </row>
    <row r="79" spans="1:6">
      <c r="A79" s="157"/>
      <c r="B79" s="142"/>
      <c r="C79" s="148" t="s">
        <v>22</v>
      </c>
      <c r="D79" s="131"/>
      <c r="E79" s="153"/>
      <c r="F79" s="152"/>
    </row>
    <row r="80" spans="1:6">
      <c r="A80" s="157"/>
      <c r="B80" s="142"/>
      <c r="C80" s="149" t="s">
        <v>23</v>
      </c>
      <c r="D80" s="131"/>
      <c r="E80" s="151"/>
      <c r="F80" s="152"/>
    </row>
    <row r="81" ht="15.75" spans="1:6">
      <c r="A81" s="157"/>
      <c r="B81" s="142" t="s">
        <v>24</v>
      </c>
      <c r="C81" s="148" t="s">
        <v>19</v>
      </c>
      <c r="D81" s="131" t="s">
        <v>20</v>
      </c>
      <c r="E81" s="151"/>
      <c r="F81" s="152"/>
    </row>
    <row r="82" ht="15.75" customHeight="1" spans="1:6">
      <c r="A82" s="157"/>
      <c r="B82" s="142"/>
      <c r="C82" s="148" t="s">
        <v>21</v>
      </c>
      <c r="D82" s="131"/>
      <c r="E82" s="151"/>
      <c r="F82" s="152"/>
    </row>
    <row r="83" spans="1:6">
      <c r="A83" s="157"/>
      <c r="B83" s="142"/>
      <c r="C83" s="148" t="s">
        <v>22</v>
      </c>
      <c r="D83" s="131"/>
      <c r="E83" s="153"/>
      <c r="F83" s="152"/>
    </row>
    <row r="84" spans="1:6">
      <c r="A84" s="157"/>
      <c r="B84" s="142"/>
      <c r="C84" s="149" t="s">
        <v>23</v>
      </c>
      <c r="D84" s="131"/>
      <c r="E84" s="151"/>
      <c r="F84" s="152"/>
    </row>
    <row r="85" ht="15.75" spans="1:6">
      <c r="A85" s="157"/>
      <c r="B85" s="142" t="s">
        <v>25</v>
      </c>
      <c r="C85" s="148" t="s">
        <v>19</v>
      </c>
      <c r="D85" s="131" t="s">
        <v>20</v>
      </c>
      <c r="E85" s="151"/>
      <c r="F85" s="152"/>
    </row>
    <row r="86" ht="15.75" spans="1:6">
      <c r="A86" s="157"/>
      <c r="B86" s="142"/>
      <c r="C86" s="148" t="s">
        <v>21</v>
      </c>
      <c r="D86" s="131"/>
      <c r="E86" s="151"/>
      <c r="F86" s="152"/>
    </row>
    <row r="87" spans="1:6">
      <c r="A87" s="157"/>
      <c r="B87" s="142"/>
      <c r="C87" s="148" t="s">
        <v>22</v>
      </c>
      <c r="D87" s="131"/>
      <c r="E87" s="153"/>
      <c r="F87" s="152"/>
    </row>
    <row r="88" spans="1:6">
      <c r="A88" s="157"/>
      <c r="B88" s="142"/>
      <c r="C88" s="149" t="s">
        <v>23</v>
      </c>
      <c r="D88" s="131"/>
      <c r="E88" s="151"/>
      <c r="F88" s="152"/>
    </row>
    <row r="89" ht="15.75" customHeight="1" spans="1:6">
      <c r="A89" s="157"/>
      <c r="B89" s="142">
        <v>1.2</v>
      </c>
      <c r="C89" s="154" t="s">
        <v>26</v>
      </c>
      <c r="D89" s="142"/>
      <c r="E89" s="145">
        <f>E90*((E91-E93)/100*44/56+(E92-E94)/100*44/40)</f>
        <v>0</v>
      </c>
      <c r="F89" s="150" t="s">
        <v>27</v>
      </c>
    </row>
    <row r="90" ht="30" spans="1:6">
      <c r="A90" s="157"/>
      <c r="B90" s="142" t="s">
        <v>28</v>
      </c>
      <c r="C90" s="154" t="s">
        <v>29</v>
      </c>
      <c r="D90" s="142"/>
      <c r="E90" s="151"/>
      <c r="F90" s="155" t="s">
        <v>30</v>
      </c>
    </row>
    <row r="91" spans="1:6">
      <c r="A91" s="157"/>
      <c r="B91" s="142" t="s">
        <v>31</v>
      </c>
      <c r="C91" s="154" t="s">
        <v>32</v>
      </c>
      <c r="D91" s="142"/>
      <c r="E91" s="151"/>
      <c r="F91" s="146"/>
    </row>
    <row r="92" spans="1:6">
      <c r="A92" s="157"/>
      <c r="B92" s="142" t="s">
        <v>33</v>
      </c>
      <c r="C92" s="154" t="s">
        <v>34</v>
      </c>
      <c r="D92" s="142"/>
      <c r="E92" s="151"/>
      <c r="F92" s="146"/>
    </row>
    <row r="93" ht="93.75" spans="1:6">
      <c r="A93" s="157"/>
      <c r="B93" s="142" t="s">
        <v>35</v>
      </c>
      <c r="C93" s="156" t="s">
        <v>36</v>
      </c>
      <c r="D93" s="157"/>
      <c r="E93" s="151"/>
      <c r="F93" s="158" t="s">
        <v>37</v>
      </c>
    </row>
    <row r="94" ht="63.75" spans="1:6">
      <c r="A94" s="157"/>
      <c r="B94" s="142" t="s">
        <v>38</v>
      </c>
      <c r="C94" s="156" t="s">
        <v>39</v>
      </c>
      <c r="D94" s="157"/>
      <c r="E94" s="151"/>
      <c r="F94" s="159" t="s">
        <v>71</v>
      </c>
    </row>
    <row r="95" ht="18.75" spans="1:6">
      <c r="A95" s="157"/>
      <c r="B95" s="142">
        <v>1.3</v>
      </c>
      <c r="C95" s="154" t="s">
        <v>41</v>
      </c>
      <c r="D95" s="142"/>
      <c r="E95" s="145" t="e">
        <f>E96*E101</f>
        <v>#DIV/0!</v>
      </c>
      <c r="F95" s="150" t="s">
        <v>42</v>
      </c>
    </row>
    <row r="96" ht="15.75" spans="1:6">
      <c r="A96" s="157"/>
      <c r="B96" s="142" t="s">
        <v>43</v>
      </c>
      <c r="C96" s="154" t="s">
        <v>44</v>
      </c>
      <c r="D96" s="142"/>
      <c r="E96" s="160">
        <f>E97+E98+E99+E100</f>
        <v>0</v>
      </c>
      <c r="F96" s="150" t="s">
        <v>45</v>
      </c>
    </row>
    <row r="97" ht="14.15" customHeight="1" spans="1:6">
      <c r="A97" s="157"/>
      <c r="B97" s="142" t="s">
        <v>46</v>
      </c>
      <c r="C97" s="154" t="s">
        <v>47</v>
      </c>
      <c r="D97" s="142"/>
      <c r="E97" s="161"/>
      <c r="F97" s="162" t="s">
        <v>48</v>
      </c>
    </row>
    <row r="98" ht="15.75" customHeight="1" spans="1:6">
      <c r="A98" s="157"/>
      <c r="B98" s="142" t="s">
        <v>49</v>
      </c>
      <c r="C98" s="154" t="s">
        <v>50</v>
      </c>
      <c r="D98" s="142"/>
      <c r="E98" s="161"/>
      <c r="F98" s="163"/>
    </row>
    <row r="99" spans="1:6">
      <c r="A99" s="157"/>
      <c r="B99" s="142" t="s">
        <v>51</v>
      </c>
      <c r="C99" s="154" t="s">
        <v>52</v>
      </c>
      <c r="D99" s="142"/>
      <c r="E99" s="161"/>
      <c r="F99" s="163"/>
    </row>
    <row r="100" spans="1:6">
      <c r="A100" s="157"/>
      <c r="B100" s="142" t="s">
        <v>53</v>
      </c>
      <c r="C100" s="154" t="s">
        <v>54</v>
      </c>
      <c r="D100" s="142"/>
      <c r="E100" s="161"/>
      <c r="F100" s="163"/>
    </row>
    <row r="101" ht="62.25" spans="1:6">
      <c r="A101" s="157"/>
      <c r="B101" s="142" t="s">
        <v>55</v>
      </c>
      <c r="C101" s="154" t="s">
        <v>56</v>
      </c>
      <c r="D101" s="142"/>
      <c r="E101" s="145" t="e">
        <f>电力、热力排放因子计算参考!D20</f>
        <v>#DIV/0!</v>
      </c>
      <c r="F101" s="164" t="s">
        <v>57</v>
      </c>
    </row>
    <row r="102" ht="15.75" customHeight="1" spans="1:6">
      <c r="A102" s="157"/>
      <c r="B102" s="142">
        <v>1.4</v>
      </c>
      <c r="C102" s="154" t="s">
        <v>58</v>
      </c>
      <c r="D102" s="142"/>
      <c r="E102" s="145" t="e">
        <f>E103*E104</f>
        <v>#DIV/0!</v>
      </c>
      <c r="F102" s="150" t="s">
        <v>42</v>
      </c>
    </row>
    <row r="103" ht="15.75" spans="1:6">
      <c r="A103" s="157"/>
      <c r="B103" s="142" t="s">
        <v>59</v>
      </c>
      <c r="C103" s="154" t="s">
        <v>60</v>
      </c>
      <c r="D103" s="142"/>
      <c r="E103" s="160">
        <f>电力、热力排放因子计算参考!H14+电力、热力排放因子计算参考!H15+电力、热力排放因子计算参考!H16</f>
        <v>0</v>
      </c>
      <c r="F103" s="150" t="s">
        <v>61</v>
      </c>
    </row>
    <row r="104" ht="77.25" spans="1:6">
      <c r="A104" s="157"/>
      <c r="B104" s="142" t="s">
        <v>62</v>
      </c>
      <c r="C104" s="154" t="s">
        <v>63</v>
      </c>
      <c r="D104" s="142"/>
      <c r="E104" s="145" t="e">
        <f>电力、热力排放因子计算参考!I17</f>
        <v>#DIV/0!</v>
      </c>
      <c r="F104" s="164" t="s">
        <v>72</v>
      </c>
    </row>
    <row r="105" ht="14.15" customHeight="1" spans="1:6">
      <c r="A105" s="157"/>
      <c r="B105" s="142">
        <v>2</v>
      </c>
      <c r="C105" s="166" t="s">
        <v>65</v>
      </c>
      <c r="D105" s="157"/>
      <c r="E105" s="167"/>
      <c r="F105" s="155"/>
    </row>
    <row r="106" ht="15.75" customHeight="1" spans="1:6">
      <c r="A106" s="157"/>
      <c r="B106" s="142">
        <v>3</v>
      </c>
      <c r="C106" s="166" t="s">
        <v>66</v>
      </c>
      <c r="D106" s="157"/>
      <c r="E106" s="167"/>
      <c r="F106" s="164" t="s">
        <v>67</v>
      </c>
    </row>
    <row r="107" ht="44.25" spans="1:6">
      <c r="A107" s="157"/>
      <c r="B107" s="142">
        <v>4</v>
      </c>
      <c r="C107" s="170" t="s">
        <v>68</v>
      </c>
      <c r="D107" s="171"/>
      <c r="E107" s="167"/>
      <c r="F107" s="173" t="s">
        <v>69</v>
      </c>
    </row>
    <row r="108" ht="32.15" customHeight="1" spans="1:6">
      <c r="A108" s="180" t="s">
        <v>74</v>
      </c>
      <c r="B108" s="181"/>
      <c r="C108" s="180" t="s">
        <v>75</v>
      </c>
      <c r="D108" s="181"/>
      <c r="E108" s="182" t="e">
        <f>E9+E42+E75</f>
        <v>#DIV/0!</v>
      </c>
      <c r="F108" s="183"/>
    </row>
    <row r="109" ht="15.75" customHeight="1" spans="1:2">
      <c r="A109" s="184" t="s">
        <v>76</v>
      </c>
      <c r="B109" s="114" t="s">
        <v>77</v>
      </c>
    </row>
    <row r="110" spans="2:2">
      <c r="B110" s="114" t="s">
        <v>78</v>
      </c>
    </row>
    <row r="111" spans="2:2">
      <c r="B111" s="114" t="s">
        <v>79</v>
      </c>
    </row>
    <row r="112" spans="2:2">
      <c r="B112" s="114" t="s">
        <v>80</v>
      </c>
    </row>
    <row r="113" spans="2:2">
      <c r="B113" s="114" t="s">
        <v>81</v>
      </c>
    </row>
    <row r="114" spans="2:2">
      <c r="B114" s="114" t="s">
        <v>82</v>
      </c>
    </row>
    <row r="115" spans="2:2">
      <c r="B115" s="114" t="s">
        <v>83</v>
      </c>
    </row>
    <row r="116" ht="15.75" customHeight="1" spans="2:2">
      <c r="B116" s="114" t="s">
        <v>84</v>
      </c>
    </row>
    <row r="117" ht="15.75" customHeight="1" spans="2:2">
      <c r="B117" s="114" t="s">
        <v>85</v>
      </c>
    </row>
    <row r="128" ht="57.75" customHeight="1"/>
  </sheetData>
  <sheetProtection formatCells="0" formatColumns="0" formatRows="0" insertRows="0" insertColumns="0" deleteColumns="0" deleteRows="0"/>
  <mergeCells count="111">
    <mergeCell ref="A1:F1"/>
    <mergeCell ref="A2:B2"/>
    <mergeCell ref="C2:F2"/>
    <mergeCell ref="A3:B3"/>
    <mergeCell ref="D3:E3"/>
    <mergeCell ref="A4:F4"/>
    <mergeCell ref="A5:B5"/>
    <mergeCell ref="D5:E5"/>
    <mergeCell ref="A6:B6"/>
    <mergeCell ref="D6:E6"/>
    <mergeCell ref="A7:B7"/>
    <mergeCell ref="D7:E7"/>
    <mergeCell ref="A8:D8"/>
    <mergeCell ref="C9:D9"/>
    <mergeCell ref="C10:D10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2:D102"/>
    <mergeCell ref="C103:D103"/>
    <mergeCell ref="C104:D104"/>
    <mergeCell ref="C105:D105"/>
    <mergeCell ref="C106:D106"/>
    <mergeCell ref="C107:D107"/>
    <mergeCell ref="A108:B108"/>
    <mergeCell ref="C108:D108"/>
    <mergeCell ref="A9:A41"/>
    <mergeCell ref="A42:A74"/>
    <mergeCell ref="A75:A107"/>
    <mergeCell ref="B11:B14"/>
    <mergeCell ref="B15:B18"/>
    <mergeCell ref="B19:B22"/>
    <mergeCell ref="B44:B47"/>
    <mergeCell ref="B48:B51"/>
    <mergeCell ref="B52:B55"/>
    <mergeCell ref="B77:B80"/>
    <mergeCell ref="B81:B84"/>
    <mergeCell ref="B85:B88"/>
    <mergeCell ref="D11:D14"/>
    <mergeCell ref="D15:D18"/>
    <mergeCell ref="D19:D22"/>
    <mergeCell ref="D44:D47"/>
    <mergeCell ref="D48:D51"/>
    <mergeCell ref="D52:D55"/>
    <mergeCell ref="D77:D80"/>
    <mergeCell ref="D81:D84"/>
    <mergeCell ref="D85:D88"/>
    <mergeCell ref="F11:F14"/>
    <mergeCell ref="F15:F18"/>
    <mergeCell ref="F19:F22"/>
    <mergeCell ref="F31:F34"/>
    <mergeCell ref="F44:F47"/>
    <mergeCell ref="F48:F51"/>
    <mergeCell ref="F52:F55"/>
    <mergeCell ref="F64:F67"/>
    <mergeCell ref="F77:F80"/>
    <mergeCell ref="F81:F84"/>
    <mergeCell ref="F85:F88"/>
    <mergeCell ref="F97:F100"/>
  </mergeCells>
  <dataValidations count="1">
    <dataValidation type="list" allowBlank="1" showInputMessage="1" showErrorMessage="1" sqref="D11:D22 D44:D55 D77:D88">
      <formula1>'附录-指南缺省值'!$A$5:$A$28</formula1>
    </dataValidation>
  </dataValidations>
  <printOptions horizontalCentered="1"/>
  <pageMargins left="0.590277777777778" right="0.393055555555556" top="0.393055555555556" bottom="0.393055555555556" header="0" footer="0"/>
  <pageSetup paperSize="9" scale="92" fitToHeight="0" orientation="landscape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I31"/>
  <sheetViews>
    <sheetView view="pageBreakPreview" zoomScaleNormal="100" zoomScaleSheetLayoutView="100" workbookViewId="0">
      <selection activeCell="D15" sqref="D15"/>
    </sheetView>
  </sheetViews>
  <sheetFormatPr defaultColWidth="18" defaultRowHeight="15.75"/>
  <cols>
    <col min="1" max="2" width="18" style="87"/>
    <col min="3" max="3" width="18" style="86"/>
    <col min="4" max="4" width="23.9083333333333" style="86" customWidth="1"/>
    <col min="5" max="5" width="10.275" style="87" customWidth="1"/>
    <col min="6" max="7" width="18" style="87"/>
    <col min="8" max="8" width="18" style="86"/>
    <col min="9" max="9" width="30" style="86" customWidth="1"/>
    <col min="10" max="16384" width="18" style="87"/>
  </cols>
  <sheetData>
    <row r="2" ht="25.5" customHeight="1" spans="1:9">
      <c r="A2" s="88" t="s">
        <v>86</v>
      </c>
      <c r="B2" s="89"/>
      <c r="C2" s="89"/>
      <c r="D2" s="90"/>
      <c r="F2" s="88" t="s">
        <v>87</v>
      </c>
      <c r="G2" s="89"/>
      <c r="H2" s="89"/>
      <c r="I2" s="90"/>
    </row>
    <row r="3" ht="19.5" spans="1:9">
      <c r="A3" s="91" t="s">
        <v>88</v>
      </c>
      <c r="B3" s="92"/>
      <c r="C3" s="93" t="s">
        <v>89</v>
      </c>
      <c r="D3" s="94" t="s">
        <v>90</v>
      </c>
      <c r="F3" s="95" t="s">
        <v>88</v>
      </c>
      <c r="G3" s="92"/>
      <c r="H3" s="96" t="s">
        <v>91</v>
      </c>
      <c r="I3" s="111" t="s">
        <v>92</v>
      </c>
    </row>
    <row r="4" spans="1:9">
      <c r="A4" s="97"/>
      <c r="B4" s="98" t="s">
        <v>93</v>
      </c>
      <c r="C4" s="99"/>
      <c r="D4" s="100"/>
      <c r="F4" s="101"/>
      <c r="G4" s="98" t="s">
        <v>94</v>
      </c>
      <c r="H4" s="99"/>
      <c r="I4" s="103"/>
    </row>
    <row r="5" spans="1:9">
      <c r="A5" s="97"/>
      <c r="B5" s="98" t="s">
        <v>95</v>
      </c>
      <c r="C5" s="99"/>
      <c r="D5" s="102">
        <v>0</v>
      </c>
      <c r="F5" s="101"/>
      <c r="G5" s="98" t="s">
        <v>96</v>
      </c>
      <c r="H5" s="99"/>
      <c r="I5" s="103"/>
    </row>
    <row r="6" spans="1:9">
      <c r="A6" s="97"/>
      <c r="B6" s="98" t="s">
        <v>97</v>
      </c>
      <c r="C6" s="99"/>
      <c r="D6" s="102">
        <v>0</v>
      </c>
      <c r="F6" s="101"/>
      <c r="G6" s="98" t="s">
        <v>98</v>
      </c>
      <c r="H6" s="99"/>
      <c r="I6" s="103"/>
    </row>
    <row r="7" ht="20.25" spans="1:9">
      <c r="A7" s="97"/>
      <c r="B7" s="98" t="s">
        <v>98</v>
      </c>
      <c r="C7" s="99"/>
      <c r="D7" s="103"/>
      <c r="F7" s="104"/>
      <c r="G7" s="105" t="s">
        <v>99</v>
      </c>
      <c r="H7" s="106"/>
      <c r="I7" s="108" t="e">
        <f>SUMPRODUCT(H4:H6,I4:I6)/SUM(H4:H6)</f>
        <v>#DIV/0!</v>
      </c>
    </row>
    <row r="8" ht="20.25" spans="1:9">
      <c r="A8" s="107"/>
      <c r="B8" s="105" t="s">
        <v>100</v>
      </c>
      <c r="C8" s="106"/>
      <c r="D8" s="108" t="e">
        <f>SUMPRODUCT(C4:C7,D4:D7)/SUM(C4:C7)</f>
        <v>#DIV/0!</v>
      </c>
      <c r="F8" s="95" t="s">
        <v>101</v>
      </c>
      <c r="G8" s="92"/>
      <c r="H8" s="96" t="s">
        <v>91</v>
      </c>
      <c r="I8" s="111" t="s">
        <v>92</v>
      </c>
    </row>
    <row r="9" ht="19.5" spans="1:9">
      <c r="A9" s="91" t="s">
        <v>101</v>
      </c>
      <c r="B9" s="92"/>
      <c r="C9" s="93" t="s">
        <v>89</v>
      </c>
      <c r="D9" s="94" t="s">
        <v>90</v>
      </c>
      <c r="F9" s="101"/>
      <c r="G9" s="98" t="s">
        <v>94</v>
      </c>
      <c r="H9" s="99"/>
      <c r="I9" s="103"/>
    </row>
    <row r="10" spans="1:9">
      <c r="A10" s="97"/>
      <c r="B10" s="98" t="s">
        <v>93</v>
      </c>
      <c r="C10" s="99"/>
      <c r="D10" s="100"/>
      <c r="F10" s="101"/>
      <c r="G10" s="98" t="s">
        <v>96</v>
      </c>
      <c r="H10" s="99"/>
      <c r="I10" s="103"/>
    </row>
    <row r="11" spans="1:9">
      <c r="A11" s="97"/>
      <c r="B11" s="98" t="s">
        <v>95</v>
      </c>
      <c r="C11" s="99"/>
      <c r="D11" s="102">
        <v>0</v>
      </c>
      <c r="F11" s="101"/>
      <c r="G11" s="98" t="s">
        <v>98</v>
      </c>
      <c r="H11" s="99"/>
      <c r="I11" s="103"/>
    </row>
    <row r="12" ht="20.25" spans="1:9">
      <c r="A12" s="97"/>
      <c r="B12" s="98" t="s">
        <v>97</v>
      </c>
      <c r="C12" s="99"/>
      <c r="D12" s="102">
        <v>0</v>
      </c>
      <c r="F12" s="104"/>
      <c r="G12" s="105" t="s">
        <v>99</v>
      </c>
      <c r="H12" s="106"/>
      <c r="I12" s="108" t="e">
        <f>SUMPRODUCT(H9:H11,I9:I11)/SUM(H9:H11)</f>
        <v>#DIV/0!</v>
      </c>
    </row>
    <row r="13" ht="19.5" spans="1:9">
      <c r="A13" s="97"/>
      <c r="B13" s="98" t="s">
        <v>98</v>
      </c>
      <c r="C13" s="99"/>
      <c r="D13" s="103"/>
      <c r="F13" s="95" t="s">
        <v>102</v>
      </c>
      <c r="G13" s="92"/>
      <c r="H13" s="96" t="s">
        <v>91</v>
      </c>
      <c r="I13" s="111" t="s">
        <v>92</v>
      </c>
    </row>
    <row r="14" ht="20.25" spans="1:9">
      <c r="A14" s="107"/>
      <c r="B14" s="105" t="s">
        <v>100</v>
      </c>
      <c r="C14" s="106"/>
      <c r="D14" s="108" t="e">
        <f>SUMPRODUCT(C10:C13,D10:D13)/SUM(C10:C13)</f>
        <v>#DIV/0!</v>
      </c>
      <c r="F14" s="101"/>
      <c r="G14" s="98" t="s">
        <v>94</v>
      </c>
      <c r="H14" s="99"/>
      <c r="I14" s="103"/>
    </row>
    <row r="15" ht="19.5" spans="1:9">
      <c r="A15" s="91" t="s">
        <v>102</v>
      </c>
      <c r="B15" s="92"/>
      <c r="C15" s="93" t="s">
        <v>89</v>
      </c>
      <c r="D15" s="94" t="s">
        <v>90</v>
      </c>
      <c r="F15" s="101"/>
      <c r="G15" s="98" t="s">
        <v>96</v>
      </c>
      <c r="H15" s="99"/>
      <c r="I15" s="103"/>
    </row>
    <row r="16" spans="1:9">
      <c r="A16" s="97"/>
      <c r="B16" s="98" t="s">
        <v>93</v>
      </c>
      <c r="C16" s="99"/>
      <c r="D16" s="100"/>
      <c r="F16" s="101"/>
      <c r="G16" s="98" t="s">
        <v>98</v>
      </c>
      <c r="H16" s="99"/>
      <c r="I16" s="103"/>
    </row>
    <row r="17" ht="20.25" spans="1:9">
      <c r="A17" s="97"/>
      <c r="B17" s="98" t="s">
        <v>95</v>
      </c>
      <c r="C17" s="99"/>
      <c r="D17" s="102">
        <v>0</v>
      </c>
      <c r="F17" s="104"/>
      <c r="G17" s="105" t="s">
        <v>99</v>
      </c>
      <c r="H17" s="106"/>
      <c r="I17" s="108" t="e">
        <f>SUMPRODUCT(H14:H16,I14:I16)/SUM(H14:H16)</f>
        <v>#DIV/0!</v>
      </c>
    </row>
    <row r="18" spans="1:4">
      <c r="A18" s="97"/>
      <c r="B18" s="98" t="s">
        <v>97</v>
      </c>
      <c r="C18" s="99"/>
      <c r="D18" s="102">
        <v>0</v>
      </c>
    </row>
    <row r="19" spans="1:9">
      <c r="A19" s="97"/>
      <c r="B19" s="98" t="s">
        <v>98</v>
      </c>
      <c r="C19" s="99"/>
      <c r="D19" s="103"/>
      <c r="F19" s="109" t="s">
        <v>103</v>
      </c>
      <c r="G19" s="110"/>
      <c r="H19" s="110"/>
      <c r="I19" s="110"/>
    </row>
    <row r="20" ht="20.25" spans="1:9">
      <c r="A20" s="107"/>
      <c r="B20" s="105" t="s">
        <v>100</v>
      </c>
      <c r="C20" s="106"/>
      <c r="D20" s="108" t="e">
        <f>SUMPRODUCT(C16:C19,D16:D19)/SUM(C16:C19)</f>
        <v>#DIV/0!</v>
      </c>
      <c r="F20" s="110"/>
      <c r="G20" s="110"/>
      <c r="H20" s="110"/>
      <c r="I20" s="110"/>
    </row>
    <row r="21" spans="6:9">
      <c r="F21" s="110"/>
      <c r="G21" s="110"/>
      <c r="H21" s="110"/>
      <c r="I21" s="110"/>
    </row>
    <row r="22" ht="13.5" spans="1:4">
      <c r="A22" s="109" t="s">
        <v>104</v>
      </c>
      <c r="B22" s="110"/>
      <c r="C22" s="110"/>
      <c r="D22" s="110"/>
    </row>
    <row r="23" ht="13.5" spans="1:4">
      <c r="A23" s="110"/>
      <c r="B23" s="110"/>
      <c r="C23" s="110"/>
      <c r="D23" s="110"/>
    </row>
    <row r="24" ht="13.5" spans="1:4">
      <c r="A24" s="110"/>
      <c r="B24" s="110"/>
      <c r="C24" s="110"/>
      <c r="D24" s="110"/>
    </row>
    <row r="25" ht="13.5" spans="1:4">
      <c r="A25" s="110"/>
      <c r="B25" s="110"/>
      <c r="C25" s="110"/>
      <c r="D25" s="110"/>
    </row>
    <row r="31" ht="5.25" customHeight="1"/>
  </sheetData>
  <sheetProtection formatCells="0" formatColumns="0" formatRows="0" insertRows="0" insertColumns="0" deleteColumns="0" deleteRows="0"/>
  <mergeCells count="16">
    <mergeCell ref="A2:D2"/>
    <mergeCell ref="F2:I2"/>
    <mergeCell ref="G7:H7"/>
    <mergeCell ref="B8:C8"/>
    <mergeCell ref="G12:H12"/>
    <mergeCell ref="B14:C14"/>
    <mergeCell ref="G17:H17"/>
    <mergeCell ref="B20:C20"/>
    <mergeCell ref="A3:A8"/>
    <mergeCell ref="A9:A14"/>
    <mergeCell ref="A15:A20"/>
    <mergeCell ref="F3:F7"/>
    <mergeCell ref="F8:F12"/>
    <mergeCell ref="F13:F17"/>
    <mergeCell ref="A22:D25"/>
    <mergeCell ref="F19:I21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G57"/>
  <sheetViews>
    <sheetView tabSelected="1" view="pageBreakPreview" zoomScaleNormal="100" zoomScaleSheetLayoutView="100" workbookViewId="0">
      <selection activeCell="D26" sqref="D26"/>
    </sheetView>
  </sheetViews>
  <sheetFormatPr defaultColWidth="9" defaultRowHeight="15.75" outlineLevelCol="6"/>
  <cols>
    <col min="1" max="1" width="19.725" style="1" customWidth="1"/>
    <col min="2" max="2" width="18.0916666666667" style="2" customWidth="1"/>
    <col min="3" max="3" width="16.4583333333333" style="2" customWidth="1"/>
    <col min="4" max="4" width="13.275" style="2" customWidth="1"/>
    <col min="5" max="5" width="25.275" style="1" customWidth="1"/>
    <col min="6" max="6" width="27.6333333333333" style="1" customWidth="1"/>
    <col min="7" max="7" width="9.725" style="2" customWidth="1"/>
    <col min="8" max="8" width="21.0916666666667" style="1" customWidth="1"/>
    <col min="9" max="10" width="9" style="1"/>
    <col min="11" max="11" width="14.725" style="1" customWidth="1"/>
    <col min="12" max="16384" width="9" style="1"/>
  </cols>
  <sheetData>
    <row r="2" ht="19.5" spans="1:6">
      <c r="A2" s="3" t="s">
        <v>105</v>
      </c>
      <c r="B2" s="4"/>
      <c r="C2" s="4"/>
      <c r="D2" s="4"/>
      <c r="E2" s="4"/>
      <c r="F2" s="4"/>
    </row>
    <row r="3" ht="22.5" customHeight="1" spans="1:6">
      <c r="A3" s="5" t="s">
        <v>106</v>
      </c>
      <c r="B3" s="6" t="s">
        <v>107</v>
      </c>
      <c r="C3" s="7"/>
      <c r="D3" s="7"/>
      <c r="E3" s="7"/>
      <c r="F3" s="8"/>
    </row>
    <row r="4" ht="48" customHeight="1" spans="1:6">
      <c r="A4" s="9"/>
      <c r="B4" s="10" t="s">
        <v>108</v>
      </c>
      <c r="C4" s="11" t="s">
        <v>109</v>
      </c>
      <c r="D4" s="12" t="s">
        <v>110</v>
      </c>
      <c r="E4" s="12" t="s">
        <v>111</v>
      </c>
      <c r="F4" s="13"/>
    </row>
    <row r="5" ht="12" customHeight="1" spans="1:6">
      <c r="A5" s="14" t="s">
        <v>112</v>
      </c>
      <c r="B5" s="15">
        <v>20.908</v>
      </c>
      <c r="C5" s="16">
        <v>0.02637</v>
      </c>
      <c r="D5" s="17" t="s">
        <v>113</v>
      </c>
      <c r="E5" s="18"/>
      <c r="F5" s="19"/>
    </row>
    <row r="6" ht="15" customHeight="1" spans="1:6">
      <c r="A6" s="20" t="s">
        <v>114</v>
      </c>
      <c r="B6" s="21">
        <v>26.7</v>
      </c>
      <c r="C6" s="22">
        <f>27.49*10^-3</f>
        <v>0.02749</v>
      </c>
      <c r="D6" s="23" t="s">
        <v>115</v>
      </c>
      <c r="E6" s="24" t="s">
        <v>116</v>
      </c>
      <c r="F6" s="25"/>
    </row>
    <row r="7" ht="14" customHeight="1" spans="1:6">
      <c r="A7" s="26" t="s">
        <v>117</v>
      </c>
      <c r="B7" s="27">
        <v>19.57</v>
      </c>
      <c r="C7" s="17">
        <f>26.18*10^-3</f>
        <v>0.02618</v>
      </c>
      <c r="D7" s="16"/>
      <c r="E7" s="28"/>
      <c r="F7" s="25"/>
    </row>
    <row r="8" ht="15" customHeight="1" spans="1:7">
      <c r="A8" s="29" t="s">
        <v>118</v>
      </c>
      <c r="B8" s="21">
        <v>11.9</v>
      </c>
      <c r="C8" s="22">
        <f>27.97*10^-3</f>
        <v>0.02797</v>
      </c>
      <c r="D8" s="16"/>
      <c r="E8" s="30"/>
      <c r="F8" s="31"/>
      <c r="G8" s="1"/>
    </row>
    <row r="9" ht="16" customHeight="1" spans="1:7">
      <c r="A9" s="29" t="s">
        <v>119</v>
      </c>
      <c r="B9" s="21">
        <v>26.344</v>
      </c>
      <c r="C9" s="22">
        <f>25.41*10^-3</f>
        <v>0.02541</v>
      </c>
      <c r="D9" s="16"/>
      <c r="E9" s="32"/>
      <c r="F9" s="33"/>
      <c r="G9" s="1"/>
    </row>
    <row r="10" ht="15" customHeight="1" spans="1:7">
      <c r="A10" s="29" t="s">
        <v>120</v>
      </c>
      <c r="B10" s="21">
        <v>8.363</v>
      </c>
      <c r="C10" s="22" t="s">
        <v>113</v>
      </c>
      <c r="D10" s="16"/>
      <c r="E10" s="32"/>
      <c r="F10" s="33"/>
      <c r="G10" s="1"/>
    </row>
    <row r="11" ht="14" customHeight="1" spans="1:7">
      <c r="A11" s="29" t="s">
        <v>121</v>
      </c>
      <c r="B11" s="21">
        <v>10.454</v>
      </c>
      <c r="C11" s="22" t="s">
        <v>113</v>
      </c>
      <c r="D11" s="17"/>
      <c r="E11" s="32"/>
      <c r="F11" s="33"/>
      <c r="G11" s="1"/>
    </row>
    <row r="12" ht="14" customHeight="1" spans="1:6">
      <c r="A12" s="29" t="s">
        <v>122</v>
      </c>
      <c r="B12" s="21">
        <v>28.435</v>
      </c>
      <c r="C12" s="22">
        <f>29.42*10^-3</f>
        <v>0.02942</v>
      </c>
      <c r="D12" s="32">
        <v>0.98</v>
      </c>
      <c r="E12" s="32"/>
      <c r="F12" s="33"/>
    </row>
    <row r="13" ht="17" customHeight="1" spans="1:6">
      <c r="A13" s="29" t="s">
        <v>123</v>
      </c>
      <c r="B13" s="21">
        <v>41.816</v>
      </c>
      <c r="C13" s="22">
        <f>20.08*10^-3</f>
        <v>0.02008</v>
      </c>
      <c r="D13" s="32">
        <v>0.99</v>
      </c>
      <c r="E13" s="32"/>
      <c r="F13" s="33"/>
    </row>
    <row r="14" ht="14" customHeight="1" spans="1:6">
      <c r="A14" s="29" t="s">
        <v>124</v>
      </c>
      <c r="B14" s="21">
        <v>41.816</v>
      </c>
      <c r="C14" s="22">
        <f>21.1*10^-3</f>
        <v>0.0211</v>
      </c>
      <c r="D14" s="32">
        <v>0.99</v>
      </c>
      <c r="E14" s="32"/>
      <c r="F14" s="33"/>
    </row>
    <row r="15" ht="17" customHeight="1" spans="1:6">
      <c r="A15" s="29" t="s">
        <v>125</v>
      </c>
      <c r="B15" s="21">
        <v>43.07</v>
      </c>
      <c r="C15" s="22">
        <f>18.9*10^-3</f>
        <v>0.0189</v>
      </c>
      <c r="D15" s="32">
        <v>0.99</v>
      </c>
      <c r="E15" s="32"/>
      <c r="F15" s="33"/>
    </row>
    <row r="16" ht="15" customHeight="1" spans="1:6">
      <c r="A16" s="29" t="s">
        <v>126</v>
      </c>
      <c r="B16" s="21">
        <v>43.07</v>
      </c>
      <c r="C16" s="22">
        <v>0.01941</v>
      </c>
      <c r="D16" s="32">
        <v>0.99</v>
      </c>
      <c r="E16" s="32"/>
      <c r="F16" s="33"/>
    </row>
    <row r="17" ht="14" customHeight="1" spans="1:6">
      <c r="A17" s="29" t="s">
        <v>127</v>
      </c>
      <c r="B17" s="21">
        <v>42.652</v>
      </c>
      <c r="C17" s="22">
        <v>0.0202</v>
      </c>
      <c r="D17" s="32">
        <v>0.99</v>
      </c>
      <c r="E17" s="32"/>
      <c r="F17" s="33"/>
    </row>
    <row r="18" ht="16" customHeight="1" spans="1:6">
      <c r="A18" s="29" t="s">
        <v>128</v>
      </c>
      <c r="B18" s="21">
        <v>50.179</v>
      </c>
      <c r="C18" s="22">
        <v>0.01696</v>
      </c>
      <c r="D18" s="32">
        <v>0.995</v>
      </c>
      <c r="E18" s="32"/>
      <c r="F18" s="33"/>
    </row>
    <row r="19" ht="15" customHeight="1" spans="1:6">
      <c r="A19" s="29" t="s">
        <v>129</v>
      </c>
      <c r="B19" s="21">
        <v>45.998</v>
      </c>
      <c r="C19" s="22">
        <v>0.0182</v>
      </c>
      <c r="D19" s="32">
        <v>0.995</v>
      </c>
      <c r="E19" s="32"/>
      <c r="F19" s="33"/>
    </row>
    <row r="20" ht="17" customHeight="1" spans="1:6">
      <c r="A20" s="29" t="s">
        <v>130</v>
      </c>
      <c r="B20" s="21">
        <v>389.31</v>
      </c>
      <c r="C20" s="22">
        <v>0.01532</v>
      </c>
      <c r="D20" s="32">
        <v>0.995</v>
      </c>
      <c r="E20" s="32"/>
      <c r="F20" s="33"/>
    </row>
    <row r="21" ht="15" customHeight="1" spans="1:6">
      <c r="A21" s="29" t="s">
        <v>131</v>
      </c>
      <c r="B21" s="21">
        <v>173.54</v>
      </c>
      <c r="C21" s="22">
        <v>0.01358</v>
      </c>
      <c r="D21" s="32">
        <v>0.995</v>
      </c>
      <c r="E21" s="32"/>
      <c r="F21" s="33"/>
    </row>
    <row r="22" ht="17" customHeight="1" spans="1:6">
      <c r="A22" s="29" t="s">
        <v>132</v>
      </c>
      <c r="B22" s="21">
        <v>52.27</v>
      </c>
      <c r="C22" s="22" t="s">
        <v>113</v>
      </c>
      <c r="D22" s="32">
        <v>0.995</v>
      </c>
      <c r="E22" s="32"/>
      <c r="F22" s="33"/>
    </row>
    <row r="23" ht="16" customHeight="1" spans="1:6">
      <c r="A23" s="29" t="s">
        <v>133</v>
      </c>
      <c r="B23" s="21">
        <v>192.35</v>
      </c>
      <c r="C23" s="22" t="s">
        <v>113</v>
      </c>
      <c r="D23" s="32">
        <v>0.995</v>
      </c>
      <c r="E23" s="32"/>
      <c r="F23" s="33"/>
    </row>
    <row r="24" ht="15" customHeight="1" spans="1:6">
      <c r="A24" s="29" t="s">
        <v>134</v>
      </c>
      <c r="B24" s="21">
        <v>355.44</v>
      </c>
      <c r="C24" s="22" t="s">
        <v>113</v>
      </c>
      <c r="D24" s="32">
        <v>0.995</v>
      </c>
      <c r="E24" s="32"/>
      <c r="F24" s="33"/>
    </row>
    <row r="25" ht="15" customHeight="1" spans="1:6">
      <c r="A25" s="29" t="s">
        <v>135</v>
      </c>
      <c r="B25" s="21">
        <v>163.08</v>
      </c>
      <c r="C25" s="22" t="s">
        <v>113</v>
      </c>
      <c r="D25" s="32">
        <v>0.995</v>
      </c>
      <c r="E25" s="32"/>
      <c r="F25" s="33"/>
    </row>
    <row r="26" ht="15" customHeight="1" spans="1:6">
      <c r="A26" s="34" t="s">
        <v>136</v>
      </c>
      <c r="B26" s="35">
        <v>150.54</v>
      </c>
      <c r="C26" s="22" t="s">
        <v>113</v>
      </c>
      <c r="D26" s="36">
        <v>0.995</v>
      </c>
      <c r="E26" s="32"/>
      <c r="F26" s="33"/>
    </row>
    <row r="27" ht="19" customHeight="1" spans="1:6">
      <c r="A27" s="29" t="s">
        <v>137</v>
      </c>
      <c r="B27" s="35">
        <v>104.54</v>
      </c>
      <c r="C27" s="37">
        <v>0.0122</v>
      </c>
      <c r="D27" s="36">
        <v>0.995</v>
      </c>
      <c r="E27" s="38" t="s">
        <v>138</v>
      </c>
      <c r="F27" s="39"/>
    </row>
    <row r="28" ht="33" customHeight="1" spans="1:6">
      <c r="A28" s="40" t="s">
        <v>139</v>
      </c>
      <c r="B28" s="41">
        <v>33.453</v>
      </c>
      <c r="C28" s="42">
        <v>0.022</v>
      </c>
      <c r="D28" s="43">
        <v>0.99</v>
      </c>
      <c r="E28" s="44" t="s">
        <v>140</v>
      </c>
      <c r="F28" s="45"/>
    </row>
    <row r="29" ht="64" customHeight="1" spans="1:6">
      <c r="A29" s="46" t="s">
        <v>141</v>
      </c>
      <c r="B29" s="47"/>
      <c r="C29" s="47"/>
      <c r="D29" s="47"/>
      <c r="E29" s="47"/>
      <c r="F29" s="47"/>
    </row>
    <row r="30" ht="19" customHeight="1" spans="1:6">
      <c r="A30" s="46"/>
      <c r="B30" s="47"/>
      <c r="C30" s="47"/>
      <c r="D30" s="47"/>
      <c r="E30" s="47"/>
      <c r="F30" s="47"/>
    </row>
    <row r="31" ht="30" customHeight="1" spans="1:6">
      <c r="A31" s="48" t="s">
        <v>142</v>
      </c>
      <c r="B31" s="48"/>
      <c r="C31" s="48"/>
      <c r="D31" s="48"/>
      <c r="E31" s="47"/>
      <c r="F31" s="47"/>
    </row>
    <row r="32" ht="22" customHeight="1" spans="1:6">
      <c r="A32" s="49" t="s">
        <v>143</v>
      </c>
      <c r="B32" s="49"/>
      <c r="C32" s="49" t="s">
        <v>144</v>
      </c>
      <c r="D32" s="49"/>
      <c r="E32" s="47"/>
      <c r="F32" s="47"/>
    </row>
    <row r="33" ht="24" customHeight="1" spans="1:6">
      <c r="A33" s="50" t="s">
        <v>145</v>
      </c>
      <c r="B33" s="50"/>
      <c r="C33" s="51">
        <v>0.98</v>
      </c>
      <c r="D33" s="51"/>
      <c r="E33" s="47"/>
      <c r="F33" s="47"/>
    </row>
    <row r="34" ht="24" customHeight="1" spans="1:6">
      <c r="A34" s="50" t="s">
        <v>146</v>
      </c>
      <c r="B34" s="50"/>
      <c r="C34" s="51">
        <v>0.95</v>
      </c>
      <c r="D34" s="51"/>
      <c r="E34" s="47"/>
      <c r="F34" s="47"/>
    </row>
    <row r="35" ht="15" spans="1:5">
      <c r="A35" s="50" t="s">
        <v>147</v>
      </c>
      <c r="B35" s="50"/>
      <c r="C35" s="51">
        <v>0.91</v>
      </c>
      <c r="D35" s="51"/>
      <c r="E35" s="52"/>
    </row>
    <row r="36" ht="3" customHeight="1" spans="1:5">
      <c r="A36" s="50"/>
      <c r="B36" s="50"/>
      <c r="C36" s="51"/>
      <c r="D36" s="51"/>
      <c r="E36" s="52"/>
    </row>
    <row r="37" spans="1:5">
      <c r="A37" s="53"/>
      <c r="B37" s="53"/>
      <c r="C37" s="54"/>
      <c r="D37" s="54"/>
      <c r="E37" s="52"/>
    </row>
    <row r="38" spans="1:5">
      <c r="A38" s="53"/>
      <c r="B38" s="53"/>
      <c r="C38" s="54"/>
      <c r="D38" s="54"/>
      <c r="E38" s="52"/>
    </row>
    <row r="39" ht="19.5" spans="1:5">
      <c r="A39" s="3" t="s">
        <v>148</v>
      </c>
      <c r="B39" s="4"/>
      <c r="C39" s="4"/>
      <c r="D39" s="4"/>
      <c r="E39" s="52"/>
    </row>
    <row r="40" spans="1:4">
      <c r="A40" s="55" t="s">
        <v>149</v>
      </c>
      <c r="B40" s="56"/>
      <c r="C40" s="56"/>
      <c r="D40" s="57"/>
    </row>
    <row r="41" spans="1:4">
      <c r="A41" s="58" t="s">
        <v>150</v>
      </c>
      <c r="B41" s="59">
        <v>2010</v>
      </c>
      <c r="C41" s="59">
        <v>2011</v>
      </c>
      <c r="D41" s="60" t="s">
        <v>151</v>
      </c>
    </row>
    <row r="42" ht="16.5" spans="1:4">
      <c r="A42" s="61" t="s">
        <v>11</v>
      </c>
      <c r="B42" s="62">
        <v>0.596</v>
      </c>
      <c r="C42" s="62">
        <v>0.5748</v>
      </c>
      <c r="D42" s="63">
        <v>0.5271</v>
      </c>
    </row>
    <row r="43" ht="18.75" spans="1:7">
      <c r="A43" s="64" t="s">
        <v>152</v>
      </c>
      <c r="B43" s="65"/>
      <c r="C43" s="65"/>
      <c r="D43" s="66"/>
      <c r="E43" s="67"/>
      <c r="G43" s="68"/>
    </row>
    <row r="44" ht="16.5" spans="1:7">
      <c r="A44" s="69">
        <v>0.11</v>
      </c>
      <c r="B44" s="70"/>
      <c r="C44" s="70"/>
      <c r="D44" s="71"/>
      <c r="E44" s="72"/>
      <c r="G44" s="73"/>
    </row>
    <row r="45" ht="15" spans="1:7">
      <c r="A45" s="47"/>
      <c r="B45" s="74"/>
      <c r="C45" s="75"/>
      <c r="D45" s="75"/>
      <c r="G45" s="73"/>
    </row>
    <row r="46" spans="7:7">
      <c r="G46" s="76"/>
    </row>
    <row r="47" spans="7:7">
      <c r="G47" s="76"/>
    </row>
    <row r="48" spans="7:7">
      <c r="G48" s="76"/>
    </row>
    <row r="49" ht="20.25" spans="1:7">
      <c r="A49" s="77" t="s">
        <v>153</v>
      </c>
      <c r="B49" s="78"/>
      <c r="C49" s="78"/>
      <c r="D49" s="78"/>
      <c r="E49" s="78"/>
      <c r="G49" s="76"/>
    </row>
    <row r="50" ht="20.25" spans="1:7">
      <c r="A50" s="79" t="s">
        <v>154</v>
      </c>
      <c r="B50" s="79" t="s">
        <v>155</v>
      </c>
      <c r="C50" s="79" t="s">
        <v>156</v>
      </c>
      <c r="D50" s="80" t="s">
        <v>157</v>
      </c>
      <c r="E50" s="80" t="s">
        <v>158</v>
      </c>
      <c r="G50" s="76"/>
    </row>
    <row r="51" ht="16.5" spans="1:7">
      <c r="A51" s="81" t="s">
        <v>159</v>
      </c>
      <c r="B51" s="82">
        <v>40.2</v>
      </c>
      <c r="C51" s="83">
        <v>0.074</v>
      </c>
      <c r="D51" s="84">
        <v>100</v>
      </c>
      <c r="E51" s="84">
        <v>0</v>
      </c>
      <c r="G51" s="76"/>
    </row>
    <row r="52" ht="16.5" spans="1:5">
      <c r="A52" s="81" t="s">
        <v>160</v>
      </c>
      <c r="B52" s="82">
        <v>31.4</v>
      </c>
      <c r="C52" s="83">
        <v>0.085</v>
      </c>
      <c r="D52" s="84">
        <v>20</v>
      </c>
      <c r="E52" s="84">
        <v>80</v>
      </c>
    </row>
    <row r="53" ht="16.5" spans="1:5">
      <c r="A53" s="79" t="s">
        <v>161</v>
      </c>
      <c r="B53" s="82">
        <v>50.8</v>
      </c>
      <c r="C53" s="83">
        <v>0.075</v>
      </c>
      <c r="D53" s="84">
        <v>100</v>
      </c>
      <c r="E53" s="84">
        <v>0</v>
      </c>
    </row>
    <row r="54" ht="16.5" spans="1:5">
      <c r="A54" s="81" t="s">
        <v>162</v>
      </c>
      <c r="B54" s="82">
        <v>51.5</v>
      </c>
      <c r="C54" s="83">
        <v>0.074</v>
      </c>
      <c r="D54" s="84">
        <v>80</v>
      </c>
      <c r="E54" s="84">
        <v>20</v>
      </c>
    </row>
    <row r="55" ht="16.5" spans="1:5">
      <c r="A55" s="81" t="s">
        <v>163</v>
      </c>
      <c r="B55" s="82">
        <v>29</v>
      </c>
      <c r="C55" s="83">
        <v>0.11</v>
      </c>
      <c r="D55" s="84">
        <v>20</v>
      </c>
      <c r="E55" s="84">
        <v>80</v>
      </c>
    </row>
    <row r="56" ht="16.5" spans="1:5">
      <c r="A56" s="81" t="s">
        <v>164</v>
      </c>
      <c r="B56" s="82">
        <v>32.6</v>
      </c>
      <c r="C56" s="83">
        <v>0.083</v>
      </c>
      <c r="D56" s="84">
        <v>100</v>
      </c>
      <c r="E56" s="84">
        <v>0</v>
      </c>
    </row>
    <row r="57" spans="1:4">
      <c r="A57" s="85" t="s">
        <v>165</v>
      </c>
      <c r="B57" s="86"/>
      <c r="C57" s="86"/>
      <c r="D57" s="87"/>
    </row>
  </sheetData>
  <sheetProtection formatCells="0" formatColumns="0" formatRows="0" insertRows="0" insertColumns="0" insertHyperlinks="0" deleteColumns="0" deleteRows="0"/>
  <mergeCells count="41">
    <mergeCell ref="A2:F2"/>
    <mergeCell ref="B3:F3"/>
    <mergeCell ref="E4:F4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29:F29"/>
    <mergeCell ref="A31:D31"/>
    <mergeCell ref="A32:B32"/>
    <mergeCell ref="C32:D32"/>
    <mergeCell ref="A33:B33"/>
    <mergeCell ref="C33:D33"/>
    <mergeCell ref="A34:B34"/>
    <mergeCell ref="C34:D34"/>
    <mergeCell ref="A39:D39"/>
    <mergeCell ref="A40:D40"/>
    <mergeCell ref="A43:D43"/>
    <mergeCell ref="A44:D44"/>
    <mergeCell ref="A49:E49"/>
    <mergeCell ref="A3:A4"/>
    <mergeCell ref="D6:D11"/>
    <mergeCell ref="E6:F8"/>
    <mergeCell ref="A35:B36"/>
    <mergeCell ref="C35:D36"/>
  </mergeCells>
  <printOptions horizontalCentered="1" verticalCentered="1"/>
  <pageMargins left="0.15625" right="0.15625" top="0.15625" bottom="0.15625" header="0.15625" footer="0.15625"/>
  <pageSetup paperSize="9" scale="88" orientation="landscape"/>
  <headerFooter/>
  <rowBreaks count="1" manualBreakCount="1">
    <brk id="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电力、热力排放因子计算参考</vt:lpstr>
      <vt:lpstr>附录-指南缺省值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2015-11-27T00:56:00Z</dcterms:created>
  <cp:lastPrinted>2018-02-23T07:20:00Z</cp:lastPrinted>
  <dcterms:modified xsi:type="dcterms:W3CDTF">2020-04-07T03:15:44Z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